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и мун. этапа 2021\География\"/>
    </mc:Choice>
  </mc:AlternateContent>
  <workbookProtection lockStructure="1"/>
  <bookViews>
    <workbookView xWindow="-120" yWindow="-60" windowWidth="20736" windowHeight="1170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4" l="1"/>
  <c r="A14" i="4" l="1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H34" i="4" l="1"/>
  <c r="I34" i="4"/>
  <c r="H35" i="4"/>
  <c r="I35" i="4"/>
  <c r="H32" i="4" l="1"/>
  <c r="I32" i="4"/>
  <c r="H33" i="4"/>
  <c r="I33" i="4"/>
  <c r="H31" i="4"/>
  <c r="I31" i="4"/>
  <c r="H30" i="4"/>
  <c r="I30" i="4"/>
  <c r="I29" i="4" l="1"/>
  <c r="H27" i="4" l="1"/>
  <c r="I27" i="4"/>
  <c r="H28" i="4"/>
  <c r="I28" i="4"/>
  <c r="H25" i="4" l="1"/>
  <c r="H26" i="4"/>
  <c r="H24" i="4"/>
  <c r="I24" i="4"/>
  <c r="H19" i="4" l="1"/>
  <c r="I19" i="4"/>
  <c r="H20" i="4"/>
  <c r="I20" i="4"/>
  <c r="H21" i="4"/>
  <c r="I21" i="4"/>
  <c r="H22" i="4"/>
  <c r="I22" i="4"/>
  <c r="H23" i="4"/>
  <c r="I23" i="4"/>
  <c r="H13" i="4"/>
  <c r="I13" i="4"/>
  <c r="H14" i="4"/>
  <c r="I14" i="4"/>
  <c r="H15" i="4"/>
  <c r="I15" i="4"/>
  <c r="H16" i="4"/>
  <c r="I16" i="4"/>
  <c r="H17" i="4"/>
  <c r="I17" i="4"/>
  <c r="H18" i="4"/>
  <c r="I18" i="4"/>
  <c r="I12" i="4" l="1"/>
  <c r="H11" i="4" l="1"/>
  <c r="I11" i="4"/>
  <c r="H1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<sst xmlns="http://schemas.openxmlformats.org/spreadsheetml/2006/main" count="5471" uniqueCount="2868">
  <si>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</si>
  <si>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</si>
  <si>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</si>
  <si>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</si>
  <si>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</si>
  <si>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</si>
  <si>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</si>
  <si>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</si>
  <si>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</si>
  <si>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</si>
  <si>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</si>
  <si>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</si>
  <si>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</si>
  <si>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</si>
  <si>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</si>
  <si>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</si>
  <si>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</si>
  <si>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</si>
  <si>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</si>
  <si>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</si>
  <si>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</si>
  <si>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</si>
  <si>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</si>
  <si>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</si>
  <si>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</si>
  <si>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</si>
  <si>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</si>
  <si>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</si>
  <si>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</si>
  <si>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</si>
  <si>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</si>
  <si>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</si>
  <si>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</si>
  <si>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</si>
  <si>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</si>
  <si>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</si>
  <si>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</si>
  <si>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</si>
  <si>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</si>
  <si>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</si>
  <si>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</si>
  <si>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</si>
  <si>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</si>
  <si>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</si>
  <si>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</si>
  <si>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</si>
  <si>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</si>
  <si>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</si>
  <si>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</si>
  <si>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</si>
  <si>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</si>
  <si>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</si>
  <si>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</si>
  <si>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</si>
  <si>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</si>
  <si>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</si>
  <si>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</si>
  <si>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</si>
  <si>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</si>
  <si>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</si>
  <si>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</si>
  <si>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</si>
  <si>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</si>
  <si>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</si>
  <si>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</si>
  <si>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</si>
  <si>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</si>
  <si>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</si>
  <si>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</si>
  <si>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</si>
  <si>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</si>
  <si>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</si>
  <si>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</si>
  <si>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</si>
  <si>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</si>
  <si>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</si>
  <si>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</si>
  <si>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</si>
  <si>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</si>
  <si>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</si>
  <si>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</si>
  <si>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</si>
  <si>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</si>
  <si>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</si>
  <si>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</si>
  <si>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</si>
  <si>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</si>
  <si>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</si>
  <si>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</si>
  <si>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</si>
  <si>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</si>
  <si>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</si>
  <si>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</si>
  <si>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</si>
  <si>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</si>
  <si>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</si>
  <si>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</si>
  <si>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</si>
  <si>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</si>
  <si>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</si>
  <si>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</si>
  <si>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</si>
  <si>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</si>
  <si>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</si>
  <si>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</si>
  <si>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</si>
  <si>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</si>
  <si>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</si>
  <si>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</si>
  <si>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</si>
  <si>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</si>
  <si>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</si>
  <si>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</si>
  <si>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</si>
  <si>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</si>
  <si>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</si>
  <si>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</si>
  <si>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</si>
  <si>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</si>
  <si>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</si>
  <si>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</si>
  <si>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</si>
  <si>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</si>
  <si>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</si>
  <si>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</si>
  <si>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</si>
  <si>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</si>
  <si>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</si>
  <si>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</si>
  <si>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</si>
  <si>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</si>
  <si>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</si>
  <si>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</si>
  <si>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</si>
  <si>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</si>
  <si>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</si>
  <si>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</si>
  <si>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</si>
  <si>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</si>
  <si>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</si>
  <si>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</si>
  <si>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</si>
  <si>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</si>
  <si>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</si>
  <si>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</si>
  <si>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</si>
  <si>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</si>
  <si>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</si>
  <si>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</si>
  <si>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</si>
  <si>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</si>
  <si>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</si>
  <si>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</si>
  <si>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</si>
  <si>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</si>
  <si>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</si>
  <si>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</si>
  <si>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</si>
  <si>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</si>
  <si>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</si>
  <si>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</si>
  <si>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</si>
  <si>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</si>
  <si>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</si>
  <si>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</si>
  <si>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</si>
  <si>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</si>
  <si>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</si>
  <si>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</si>
  <si>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</si>
  <si>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</si>
  <si>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</si>
  <si>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</si>
  <si>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</si>
  <si>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</si>
  <si>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</si>
  <si>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</si>
  <si>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</si>
  <si>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</si>
  <si>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</si>
  <si>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</si>
  <si>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</si>
  <si>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</si>
  <si>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</si>
  <si>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</si>
  <si>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</si>
  <si>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</si>
  <si>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</si>
  <si>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</si>
  <si>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</si>
  <si>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</si>
  <si>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</si>
  <si>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</si>
  <si>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</si>
  <si>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</si>
  <si>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</si>
  <si>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</si>
  <si>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</si>
  <si>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</si>
  <si>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</si>
  <si>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</si>
  <si>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</si>
  <si>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</si>
  <si>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</si>
  <si>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</si>
  <si>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</si>
  <si>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</si>
  <si>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</si>
  <si>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</si>
  <si>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</si>
  <si>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</si>
  <si>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</si>
  <si>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</si>
  <si>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</si>
  <si>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</si>
  <si>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</si>
  <si>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</si>
  <si>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</si>
  <si>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</si>
  <si>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</si>
  <si>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</si>
  <si>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</si>
  <si>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</si>
  <si>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</si>
  <si>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</si>
  <si>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</si>
  <si>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</si>
  <si>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</si>
  <si>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</si>
  <si>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</si>
  <si>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</si>
  <si>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</si>
  <si>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</si>
  <si>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</si>
  <si>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</si>
  <si>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</si>
  <si>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</si>
  <si>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</si>
  <si>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</si>
  <si>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</si>
  <si>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</si>
  <si>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</si>
  <si>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</si>
  <si>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</si>
  <si>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</si>
  <si>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</si>
  <si>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</si>
  <si>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</si>
  <si>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</si>
  <si>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</si>
  <si>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</si>
  <si>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</si>
  <si>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</si>
  <si>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</si>
  <si>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</si>
  <si>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</si>
  <si>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</si>
  <si>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</si>
  <si>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</si>
  <si>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</si>
  <si>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</si>
  <si>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</si>
  <si>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</si>
  <si>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</si>
  <si>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</si>
  <si>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</si>
  <si>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</si>
  <si>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</si>
  <si>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</si>
  <si>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</si>
  <si>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</si>
  <si>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</si>
  <si>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</si>
  <si>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</si>
  <si>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</si>
  <si>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</si>
  <si>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</si>
  <si>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</si>
  <si>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</si>
  <si>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</si>
  <si>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</si>
  <si>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</si>
  <si>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</si>
  <si>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</si>
  <si>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</si>
  <si>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</si>
  <si>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</si>
  <si>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</si>
  <si>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</si>
  <si>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</si>
  <si>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</si>
  <si>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</si>
  <si>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</si>
  <si>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</si>
  <si>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</si>
  <si>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</si>
  <si>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</si>
  <si>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</si>
  <si>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</si>
  <si>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</si>
  <si>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</si>
  <si>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</si>
  <si>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</si>
  <si>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</si>
  <si>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</si>
  <si>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</si>
  <si>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</si>
  <si>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</si>
  <si>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</si>
  <si>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</si>
  <si>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</si>
  <si>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</si>
  <si>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</si>
  <si>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</si>
  <si>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</si>
  <si>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</si>
  <si>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</si>
  <si>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</si>
  <si>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</si>
  <si>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</si>
  <si>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</si>
  <si>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</si>
  <si>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</si>
  <si>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</si>
  <si>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</si>
  <si>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</si>
  <si>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</si>
  <si>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</si>
  <si>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</si>
  <si>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</si>
  <si>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</si>
  <si>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</si>
  <si>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</si>
  <si>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</si>
  <si>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</si>
  <si>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</si>
  <si>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</si>
  <si>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</si>
  <si>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</si>
  <si>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</si>
  <si>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</si>
  <si>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</si>
  <si>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</si>
  <si>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</si>
  <si>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</si>
  <si>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</si>
  <si>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</si>
  <si>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</si>
  <si>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</si>
  <si>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</si>
  <si>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</si>
  <si>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</si>
  <si>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</si>
  <si>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</si>
  <si>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</si>
  <si>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</si>
  <si>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</si>
  <si>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</si>
  <si>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</si>
  <si>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</si>
  <si>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</si>
  <si>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</si>
  <si>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</si>
  <si>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</si>
  <si>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</si>
  <si>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</si>
  <si>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</si>
  <si>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</si>
  <si>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</si>
  <si>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</si>
  <si>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</si>
  <si>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</si>
  <si>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</si>
  <si>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</si>
  <si>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</si>
  <si>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</si>
  <si>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</si>
  <si>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</si>
  <si>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</si>
  <si>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</si>
  <si>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</si>
  <si>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</si>
  <si>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</si>
  <si>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</si>
  <si>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</si>
  <si>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</si>
  <si>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</si>
  <si>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</si>
  <si>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</si>
  <si>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</si>
  <si>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</si>
  <si>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</si>
  <si>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</si>
  <si>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</si>
  <si>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</si>
  <si>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</si>
  <si>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</si>
  <si>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</si>
  <si>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</si>
  <si>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</si>
  <si>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</si>
  <si>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</si>
  <si>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</si>
  <si>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</si>
  <si>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</si>
  <si>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</si>
  <si>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</si>
  <si>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</si>
  <si>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</si>
  <si>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</si>
  <si>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</si>
  <si>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</si>
  <si>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</si>
  <si>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</si>
  <si>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</si>
  <si>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</si>
  <si>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</si>
  <si>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</si>
  <si>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</si>
  <si>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</si>
  <si>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</si>
  <si>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</si>
  <si>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</si>
  <si>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</si>
  <si>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</si>
  <si>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</si>
  <si>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</si>
  <si>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</si>
  <si>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</si>
  <si>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</si>
  <si>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</si>
  <si>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</si>
  <si>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</si>
  <si>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</si>
  <si>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</si>
  <si>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</si>
  <si>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</si>
  <si>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</si>
  <si>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</si>
  <si>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</si>
  <si>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</si>
  <si>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</si>
  <si>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</si>
  <si>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</si>
  <si>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</si>
  <si>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</si>
  <si>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</si>
  <si>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</si>
  <si>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</si>
  <si>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</si>
  <si>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</si>
  <si>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</si>
  <si>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</si>
  <si>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</si>
  <si>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</si>
  <si>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</si>
  <si>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</si>
  <si>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</si>
  <si>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</si>
  <si>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</si>
  <si>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</si>
  <si>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</si>
  <si>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</si>
  <si>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</si>
  <si>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</si>
  <si>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</si>
  <si>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</si>
  <si>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</si>
  <si>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</si>
  <si>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</si>
  <si>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</si>
  <si>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</si>
  <si>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</si>
  <si>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</si>
  <si>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</si>
  <si>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</si>
  <si>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</si>
  <si>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</si>
  <si>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</si>
  <si>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</si>
  <si>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</si>
  <si>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</si>
  <si>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</si>
  <si>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</si>
  <si>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</si>
  <si>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</si>
  <si>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</si>
  <si>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</si>
  <si>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</si>
  <si>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</si>
  <si>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</si>
  <si>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</si>
  <si>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</si>
  <si>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</si>
  <si>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</si>
  <si>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</si>
  <si>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</si>
  <si>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</si>
  <si>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</si>
  <si>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</si>
  <si>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</si>
  <si>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</si>
  <si>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</si>
  <si>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</si>
  <si>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</si>
  <si>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</si>
  <si>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</si>
  <si>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</si>
  <si>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</si>
  <si>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</si>
  <si>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</si>
  <si>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</si>
  <si>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</si>
  <si>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</si>
  <si>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</si>
  <si>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</si>
  <si>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</si>
  <si>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</si>
  <si>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</si>
  <si>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</si>
  <si>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</si>
  <si>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</si>
  <si>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</si>
  <si>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</si>
  <si>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</si>
  <si>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</si>
  <si>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</si>
  <si>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</si>
  <si>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</si>
  <si>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</si>
  <si>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</si>
  <si>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</si>
  <si>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</si>
  <si>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</si>
  <si>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</si>
  <si>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</si>
  <si>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</si>
  <si>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</si>
  <si>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</si>
  <si>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</si>
  <si>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</si>
  <si>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</si>
  <si>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</si>
  <si>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</si>
  <si>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</si>
  <si>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</si>
  <si>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</si>
  <si>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</si>
  <si>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</si>
  <si>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</si>
  <si>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</si>
  <si>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</si>
  <si>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</si>
  <si>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</si>
  <si>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</si>
  <si>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</si>
  <si>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</si>
  <si>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</si>
  <si>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</si>
  <si>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</si>
  <si>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</si>
  <si>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</si>
  <si>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</si>
  <si>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</si>
  <si>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</si>
  <si>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</si>
  <si>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</si>
  <si>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</si>
  <si>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</si>
  <si>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</si>
  <si>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</si>
  <si>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</si>
  <si>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</si>
  <si>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</si>
  <si>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</si>
  <si>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</si>
  <si>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</si>
  <si>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</si>
  <si>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</si>
  <si>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</si>
  <si>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</si>
  <si>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</si>
  <si>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</si>
  <si>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</si>
  <si>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</si>
  <si>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</si>
  <si>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</si>
  <si>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</si>
  <si>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</si>
  <si>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</si>
  <si>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</si>
  <si>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</si>
  <si>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</si>
  <si>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</si>
  <si>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</si>
  <si>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</si>
  <si>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</si>
  <si>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</si>
  <si>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</si>
  <si>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</si>
  <si>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</si>
  <si>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</si>
  <si>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</si>
  <si>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</si>
  <si>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</si>
  <si>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</si>
  <si>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</si>
  <si>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</si>
  <si>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</si>
  <si>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</si>
  <si>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</si>
  <si>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</si>
  <si>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</si>
  <si>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</si>
  <si>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</si>
  <si>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</si>
  <si>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</si>
  <si>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</si>
  <si>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</si>
  <si>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</si>
  <si>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</si>
  <si>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</si>
  <si>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</si>
  <si>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</si>
  <si>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</si>
  <si>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</si>
  <si>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</si>
  <si>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</si>
  <si>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</si>
  <si>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</si>
  <si>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</si>
  <si>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</si>
  <si>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</si>
  <si>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</si>
  <si>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</si>
  <si>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</si>
  <si>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</si>
  <si>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</si>
  <si>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</si>
  <si>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</si>
  <si>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</si>
  <si>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</si>
  <si>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</si>
  <si>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</si>
  <si>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</si>
  <si>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</si>
  <si>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</si>
  <si>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</si>
  <si>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</si>
  <si>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</si>
  <si>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</si>
  <si>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</si>
  <si>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</si>
  <si>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</si>
  <si>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</si>
  <si>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</si>
  <si>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</si>
  <si>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</si>
  <si>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</si>
  <si>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</si>
  <si>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</si>
  <si>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</si>
  <si>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</si>
  <si>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</si>
  <si>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</si>
  <si>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</si>
  <si>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</si>
  <si>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</si>
  <si>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</si>
  <si>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</si>
  <si>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</si>
  <si>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</si>
  <si>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</si>
  <si>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</si>
  <si>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</si>
  <si>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</si>
  <si>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</si>
  <si>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</si>
  <si>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</si>
  <si>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</si>
  <si>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</si>
  <si>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</si>
  <si>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</si>
  <si>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</si>
  <si>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</si>
  <si>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</si>
  <si>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</si>
  <si>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</si>
  <si>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</si>
  <si>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</si>
  <si>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</si>
  <si>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</si>
  <si>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</si>
  <si>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</si>
  <si>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</si>
  <si>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</si>
  <si>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</si>
  <si>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</si>
  <si>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</si>
  <si>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</si>
  <si>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</si>
  <si>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</si>
  <si>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</si>
  <si>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</si>
  <si>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</si>
  <si>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</si>
  <si>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</si>
  <si>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</si>
  <si>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</si>
  <si>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</si>
  <si>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</si>
  <si>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</si>
  <si>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</si>
  <si>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</si>
  <si>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</si>
  <si>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</si>
  <si>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</si>
  <si>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</si>
  <si>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</si>
  <si>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</si>
  <si>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</si>
  <si>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</si>
  <si>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</si>
  <si>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</si>
  <si>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</si>
  <si>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</si>
  <si>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</si>
  <si>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</si>
  <si>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</si>
  <si>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</si>
  <si>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</si>
  <si>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</si>
  <si>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</si>
  <si>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</si>
  <si>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</si>
  <si>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</si>
  <si>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</si>
  <si>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</si>
  <si>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</si>
  <si>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</si>
  <si>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</si>
  <si>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</si>
  <si>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</si>
  <si>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</si>
  <si>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</si>
  <si>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</si>
  <si>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</si>
  <si>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</si>
  <si>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</si>
  <si>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</si>
  <si>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</si>
  <si>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</si>
  <si>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</si>
  <si>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</si>
  <si>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</si>
  <si>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</si>
  <si>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</si>
  <si>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</si>
  <si>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</si>
  <si>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</si>
  <si>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</si>
  <si>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</si>
  <si>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</si>
  <si>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</si>
  <si>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</si>
  <si>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</si>
  <si>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</si>
  <si>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</si>
  <si>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</si>
  <si>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</si>
  <si>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</si>
  <si>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</si>
  <si>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</si>
  <si>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</si>
  <si>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</si>
  <si>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</si>
  <si>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</si>
  <si>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</si>
  <si>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</si>
  <si>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</si>
  <si>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</si>
  <si>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</si>
  <si>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</si>
  <si>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</si>
  <si>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</si>
  <si>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</si>
  <si>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</si>
  <si>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</si>
  <si>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</si>
  <si>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</si>
  <si>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</si>
  <si>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</si>
  <si>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</si>
  <si>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</si>
  <si>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</si>
  <si>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</si>
  <si>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</si>
  <si>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</si>
  <si>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</si>
  <si>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</si>
  <si>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</si>
  <si>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</si>
  <si>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</si>
  <si>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</si>
  <si>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</si>
  <si>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</si>
  <si>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</si>
  <si>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</si>
  <si>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</si>
  <si>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</si>
  <si>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</si>
  <si>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</si>
  <si>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</si>
  <si>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</si>
  <si>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</si>
  <si>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</si>
  <si>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</si>
  <si>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</si>
  <si>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</si>
  <si>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</si>
  <si>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</si>
  <si>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</si>
  <si>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</si>
  <si>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</si>
  <si>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</si>
  <si>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</si>
  <si>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</si>
  <si>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</si>
  <si>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</si>
  <si>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</si>
  <si>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</si>
  <si>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</si>
  <si>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</si>
  <si>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</si>
  <si>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</si>
  <si>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</si>
  <si>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</si>
  <si>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</si>
  <si>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</si>
  <si>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</si>
  <si>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</si>
  <si>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</si>
  <si>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</si>
  <si>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</si>
  <si>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</si>
  <si>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</si>
  <si>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</si>
  <si>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</si>
  <si>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</si>
  <si>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</si>
  <si>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</si>
  <si>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</si>
  <si>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</si>
  <si>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</si>
  <si>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</si>
  <si>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</si>
  <si>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</si>
  <si>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</si>
  <si>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</si>
  <si>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</si>
  <si>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</si>
  <si>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</si>
  <si>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</si>
  <si>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</si>
  <si>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</si>
  <si>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</si>
  <si>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</si>
  <si>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</si>
  <si>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</si>
  <si>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</si>
  <si>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</si>
  <si>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</si>
  <si>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</si>
  <si>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</si>
  <si>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</si>
  <si>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</si>
  <si>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</si>
  <si>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</si>
  <si>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</si>
  <si>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</si>
  <si>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</si>
  <si>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</si>
  <si>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</si>
  <si>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</si>
  <si>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</si>
  <si>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</si>
  <si>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</si>
  <si>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</si>
  <si>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</si>
  <si>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</si>
  <si>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</si>
  <si>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</si>
  <si>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</si>
  <si>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</si>
  <si>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</si>
  <si>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</si>
  <si>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</si>
  <si>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</si>
  <si>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</si>
  <si>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</si>
  <si>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</si>
  <si>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</si>
  <si>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</si>
  <si>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</si>
  <si>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</si>
  <si>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</si>
  <si>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</si>
  <si>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</si>
  <si>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</si>
  <si>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</si>
  <si>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</si>
  <si>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</si>
  <si>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</si>
  <si>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</si>
  <si>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</si>
  <si>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</si>
  <si>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</si>
  <si>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</si>
  <si>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</si>
  <si>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</si>
  <si>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</si>
  <si>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</si>
  <si>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</si>
  <si>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</si>
  <si>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</si>
  <si>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</si>
  <si>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</si>
  <si>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</si>
  <si>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</si>
  <si>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</si>
  <si>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</si>
  <si>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</si>
  <si>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</si>
  <si>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</si>
  <si>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</si>
  <si>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</si>
  <si>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</si>
  <si>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</si>
  <si>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</si>
  <si>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</si>
  <si>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</si>
  <si>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</si>
  <si>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</si>
  <si>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</si>
  <si>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</si>
  <si>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</si>
  <si>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</si>
  <si>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</si>
  <si>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</si>
  <si>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</si>
  <si>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</si>
  <si>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</si>
  <si>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</si>
  <si>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</si>
  <si>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</si>
  <si>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</si>
  <si>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</si>
  <si>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</si>
  <si>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</si>
  <si>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</si>
  <si>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</si>
  <si>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</si>
  <si>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</si>
  <si>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</si>
  <si>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</si>
  <si>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</si>
  <si>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</si>
  <si>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</si>
  <si>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</si>
  <si>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</si>
  <si>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</si>
  <si>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</si>
  <si>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</si>
  <si>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</si>
  <si>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</si>
  <si>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</si>
  <si>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</si>
  <si>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</si>
  <si>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</si>
  <si>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</si>
  <si>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</si>
  <si>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</si>
  <si>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</si>
  <si>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</si>
  <si>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</si>
  <si>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</si>
  <si>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</si>
  <si>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</si>
  <si>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</si>
  <si>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</si>
  <si>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</si>
  <si>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</si>
  <si>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</si>
  <si>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</si>
  <si>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</si>
  <si>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</si>
  <si>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</si>
  <si>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</si>
  <si>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</si>
  <si>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</si>
  <si>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</si>
  <si>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</si>
  <si>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</si>
  <si>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</si>
  <si>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</si>
  <si>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</si>
  <si>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</si>
  <si>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</si>
  <si>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</si>
  <si>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</si>
  <si>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</si>
  <si>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</si>
  <si>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</si>
  <si>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</si>
  <si>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</si>
  <si>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</si>
  <si>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</si>
  <si>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</si>
  <si>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</si>
  <si>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</si>
  <si>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</si>
  <si>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</si>
  <si>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</si>
  <si>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</si>
  <si>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</si>
  <si>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</si>
  <si>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</si>
  <si>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</si>
  <si>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</si>
  <si>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</si>
  <si>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</si>
  <si>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</si>
  <si>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</si>
  <si>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</si>
  <si>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</si>
  <si>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</si>
  <si>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</si>
  <si>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</si>
  <si>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</si>
  <si>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</si>
  <si>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</si>
  <si>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</si>
  <si>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</si>
  <si>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</si>
  <si>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</si>
  <si>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</si>
  <si>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</si>
  <si>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</si>
  <si>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</si>
  <si>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</si>
  <si>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</si>
  <si>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</si>
  <si>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</si>
  <si>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</si>
  <si>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</si>
  <si>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</si>
  <si>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</si>
  <si>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</si>
  <si>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</si>
  <si>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</si>
  <si>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</si>
  <si>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</si>
  <si>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</si>
  <si>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</si>
  <si>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</si>
  <si>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</si>
  <si>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</si>
  <si>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</si>
  <si>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</si>
  <si>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</si>
  <si>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</si>
  <si>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</si>
  <si>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</si>
  <si>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</si>
  <si>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</si>
  <si>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</si>
  <si>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</si>
  <si>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</si>
  <si>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</si>
  <si>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</si>
  <si>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</si>
  <si>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</si>
  <si>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</si>
  <si>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</si>
  <si>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</si>
  <si>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</si>
  <si>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</si>
  <si>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</si>
  <si>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</si>
  <si>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</si>
  <si>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</si>
  <si>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</si>
  <si>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</si>
  <si>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</si>
  <si>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</si>
  <si>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</si>
  <si>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</si>
  <si>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</si>
  <si>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</si>
  <si>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</si>
  <si>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</si>
  <si>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</si>
  <si>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</si>
  <si>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</si>
  <si>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</si>
  <si>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</si>
  <si>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</si>
  <si>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</si>
  <si>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</si>
  <si>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</si>
  <si>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</si>
  <si>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</si>
  <si>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</si>
  <si>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</si>
  <si>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</si>
  <si>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</si>
  <si>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</si>
  <si>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</si>
  <si>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</si>
  <si>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</si>
  <si>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</si>
  <si>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</si>
  <si>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</si>
  <si>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</si>
  <si>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</si>
  <si>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</si>
  <si>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</si>
  <si>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</si>
  <si>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</si>
  <si>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</si>
  <si>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</si>
  <si>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</si>
  <si>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</si>
  <si>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</si>
  <si>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</si>
  <si>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</si>
  <si>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</si>
  <si>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</si>
  <si>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</si>
  <si>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</si>
  <si>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</si>
  <si>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</si>
  <si>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</si>
  <si>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</si>
  <si>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</si>
  <si>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</si>
  <si>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</si>
  <si>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</si>
  <si>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</si>
  <si>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</si>
  <si>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</si>
  <si>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</si>
  <si>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</si>
  <si>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</si>
  <si>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</si>
  <si>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</si>
  <si>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</si>
  <si>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</si>
  <si>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</si>
  <si>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</si>
  <si>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</si>
  <si>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</si>
  <si>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</si>
  <si>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</si>
  <si>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</si>
  <si>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</si>
  <si>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</si>
  <si>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</si>
  <si>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</si>
  <si>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</si>
  <si>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</si>
  <si>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</si>
  <si>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</si>
  <si>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</si>
  <si>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</si>
  <si>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</si>
  <si>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</si>
  <si>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</si>
  <si>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</si>
  <si>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</si>
  <si>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</si>
  <si>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</si>
  <si>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</si>
  <si>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</si>
  <si>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</si>
  <si>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</si>
  <si>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</si>
  <si>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</si>
  <si>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</si>
  <si>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</si>
  <si>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</si>
  <si>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</si>
  <si>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</si>
  <si>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</si>
  <si>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</si>
  <si>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</si>
  <si>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</si>
  <si>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</si>
  <si>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</si>
  <si>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</si>
  <si>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</si>
  <si>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</si>
  <si>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</si>
  <si>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</si>
  <si>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</si>
  <si>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</si>
  <si>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</si>
  <si>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</si>
  <si>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</si>
  <si>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</si>
  <si>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</si>
  <si>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</si>
  <si>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</si>
  <si>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</si>
  <si>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</si>
  <si>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</si>
  <si>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</si>
  <si>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</si>
  <si>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</si>
  <si>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</si>
  <si>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</si>
  <si>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</si>
  <si>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</si>
  <si>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</si>
  <si>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</si>
  <si>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</si>
  <si>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</si>
  <si>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</si>
  <si>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</si>
  <si>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</si>
  <si>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</si>
  <si>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</si>
  <si>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</si>
  <si>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</si>
  <si>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</si>
  <si>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</si>
  <si>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</si>
  <si>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</si>
  <si>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</si>
  <si>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</si>
  <si>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</si>
  <si>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</si>
  <si>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</si>
  <si>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</si>
  <si>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</si>
  <si>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</si>
  <si>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</si>
  <si>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</si>
  <si>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</si>
  <si>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</si>
  <si>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</si>
  <si>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</si>
  <si>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</si>
  <si>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</si>
  <si>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</si>
  <si>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</si>
  <si>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</si>
  <si>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</si>
  <si>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</si>
  <si>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</si>
  <si>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</si>
  <si>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</si>
  <si>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</si>
  <si>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</si>
  <si>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</si>
  <si>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</si>
  <si>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</si>
  <si>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</si>
  <si>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</si>
  <si>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</si>
  <si>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</si>
  <si>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</si>
  <si>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</si>
  <si>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</si>
  <si>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</si>
  <si>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</si>
  <si>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</si>
  <si>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</si>
  <si>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</si>
  <si>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</si>
  <si>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</si>
  <si>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</si>
  <si>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</si>
  <si>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</si>
  <si>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</si>
  <si>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</si>
  <si>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</si>
  <si>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</si>
  <si>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</si>
  <si>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</si>
  <si>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</si>
  <si>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</si>
  <si>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</si>
  <si>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</si>
  <si>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</si>
  <si>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</si>
  <si>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</si>
  <si>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</si>
  <si>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</si>
  <si>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</si>
  <si>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</si>
  <si>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</si>
  <si>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</si>
  <si>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</si>
  <si>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</si>
  <si>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</si>
  <si>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</si>
  <si>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</si>
  <si>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</si>
  <si>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</si>
  <si>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</si>
  <si>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</si>
  <si>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</si>
  <si>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</si>
  <si>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</si>
  <si>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</si>
  <si>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</si>
  <si>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</si>
  <si>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</si>
  <si>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</si>
  <si>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</si>
  <si>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</si>
  <si>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</si>
  <si>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</si>
  <si>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</si>
  <si>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</si>
  <si>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</si>
  <si>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</si>
  <si>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</si>
  <si>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</si>
  <si>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</si>
  <si>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</si>
  <si>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</si>
  <si>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</si>
  <si>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</si>
  <si>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</si>
  <si>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</si>
  <si>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</si>
  <si>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</si>
  <si>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</si>
  <si>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</si>
  <si>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</si>
  <si>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</si>
  <si>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</si>
  <si>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</si>
  <si>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</si>
  <si>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</si>
  <si>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</si>
  <si>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</si>
  <si>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</si>
  <si>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</si>
  <si>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</si>
  <si>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</si>
  <si>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</si>
  <si>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</si>
  <si>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</si>
  <si>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</si>
  <si>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</si>
  <si>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</si>
  <si>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</si>
  <si>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</si>
  <si>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</si>
  <si>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</si>
  <si>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</si>
  <si>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</si>
  <si>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</si>
  <si>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</si>
  <si>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</si>
  <si>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</si>
  <si>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</si>
  <si>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</si>
  <si>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</si>
  <si>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</si>
  <si>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</si>
  <si>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</si>
  <si>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</si>
  <si>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</si>
  <si>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</si>
  <si>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</si>
  <si>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</si>
  <si>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</si>
  <si>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</si>
  <si>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</si>
  <si>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</si>
  <si>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</si>
  <si>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</si>
  <si>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</si>
  <si>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</si>
  <si>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</si>
  <si>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</si>
  <si>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</si>
  <si>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</si>
  <si>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</si>
  <si>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</si>
  <si>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</si>
  <si>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</si>
  <si>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</si>
  <si>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</si>
  <si>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</si>
  <si>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</si>
  <si>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</si>
  <si>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</si>
  <si>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</si>
  <si>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</si>
  <si>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</si>
  <si>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</si>
  <si>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</si>
  <si>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</si>
  <si>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</si>
  <si>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</si>
  <si>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</si>
  <si>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</si>
  <si>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</si>
  <si>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</si>
  <si>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</si>
  <si>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</si>
  <si>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</si>
  <si>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</si>
  <si>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</si>
  <si>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</si>
  <si>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</si>
  <si>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</si>
  <si>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</si>
  <si>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</si>
  <si>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</si>
  <si>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</si>
  <si>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</si>
  <si>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</si>
  <si>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</si>
  <si>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</si>
  <si>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</si>
  <si>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</si>
  <si>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</si>
  <si>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</si>
  <si>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</si>
  <si>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</si>
  <si>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</si>
  <si>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</si>
  <si>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</si>
  <si>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</si>
  <si>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</si>
  <si>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</si>
  <si>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</si>
  <si>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</si>
  <si>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</si>
  <si>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</si>
  <si>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</si>
  <si>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</si>
  <si>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</si>
  <si>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</si>
  <si>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</si>
  <si>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</si>
  <si>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</si>
  <si>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</si>
  <si>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</si>
  <si>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</si>
  <si>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</si>
  <si>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</si>
  <si>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</si>
  <si>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</si>
  <si>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</si>
  <si>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</si>
  <si>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</si>
  <si>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</si>
  <si>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</si>
  <si>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</si>
  <si>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</si>
  <si>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</si>
  <si>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</si>
  <si>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</si>
  <si>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</si>
  <si>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</si>
  <si>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</si>
  <si>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</si>
  <si>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</si>
  <si>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</si>
  <si>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</si>
  <si>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</si>
  <si>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</si>
  <si>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</si>
  <si>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</si>
  <si>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</si>
  <si>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</si>
  <si>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</si>
  <si>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</si>
  <si>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</si>
  <si>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</si>
  <si>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</si>
  <si>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</si>
  <si>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</si>
  <si>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</si>
  <si>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</si>
  <si>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</si>
  <si>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</si>
  <si>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</si>
  <si>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</si>
  <si>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</si>
  <si>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</si>
  <si>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</si>
  <si>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</si>
  <si>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</si>
  <si>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</si>
  <si>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</si>
  <si>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</si>
  <si>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</si>
  <si>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</si>
  <si>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</si>
  <si>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</si>
  <si>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</si>
  <si>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</si>
  <si>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</si>
  <si>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</si>
  <si>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</si>
  <si>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</si>
  <si>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</si>
  <si>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</si>
  <si>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</si>
  <si>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</si>
  <si>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</si>
  <si>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</si>
  <si>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</si>
  <si>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</si>
  <si>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</si>
  <si>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</si>
  <si>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</si>
  <si>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</si>
  <si>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</si>
  <si>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</si>
  <si>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</si>
  <si>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</si>
  <si>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</si>
  <si>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</si>
  <si>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</si>
  <si>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</si>
  <si>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</si>
  <si>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</si>
  <si>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</si>
  <si>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</si>
  <si>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</si>
  <si>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</si>
  <si>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</si>
  <si>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</si>
  <si>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</si>
  <si>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</si>
  <si>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</si>
  <si>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</si>
  <si>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</si>
  <si>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</si>
  <si>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</si>
  <si>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</si>
  <si>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</si>
  <si>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</si>
  <si>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</si>
  <si>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</si>
  <si>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</si>
  <si>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</si>
  <si>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</si>
  <si>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</si>
  <si>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</si>
  <si>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</si>
  <si>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</si>
  <si>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</si>
  <si>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</si>
  <si>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</si>
  <si>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</si>
  <si>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</si>
  <si>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</si>
  <si>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</si>
  <si>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</si>
  <si>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</si>
  <si>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</si>
  <si>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</si>
  <si>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</si>
  <si>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</si>
  <si>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</si>
  <si>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</si>
  <si>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</si>
  <si>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</si>
  <si>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</si>
  <si>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</si>
  <si>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</si>
  <si>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</si>
  <si>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</si>
  <si>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</si>
  <si>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</si>
  <si>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</si>
  <si>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</si>
  <si>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</si>
  <si>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</si>
  <si>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</si>
  <si>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</si>
  <si>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</si>
  <si>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</si>
  <si>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</si>
  <si>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</si>
  <si>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</si>
  <si>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</si>
  <si>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</si>
  <si>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</si>
  <si>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</si>
  <si>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</si>
  <si>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</si>
  <si>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</si>
  <si>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</si>
  <si>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</si>
  <si>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</si>
  <si>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</si>
  <si>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</si>
  <si>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</si>
  <si>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</si>
  <si>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</si>
  <si>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</si>
  <si>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</si>
  <si>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</si>
  <si>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</si>
  <si>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</si>
  <si>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</si>
  <si>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</si>
  <si>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</si>
  <si>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</si>
  <si>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</si>
  <si>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</si>
  <si>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</si>
  <si>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</si>
  <si>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</si>
  <si>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</si>
  <si>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</si>
  <si>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</si>
  <si>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</si>
  <si>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</si>
  <si>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</si>
  <si>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</si>
  <si>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</si>
  <si>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</si>
  <si>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</si>
  <si>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</si>
  <si>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</si>
  <si>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</si>
  <si>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</si>
  <si>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</si>
  <si>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</si>
  <si>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</si>
  <si>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</si>
  <si>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</si>
  <si>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</si>
  <si>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</si>
  <si>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</si>
  <si>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</si>
  <si>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</si>
  <si>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</si>
  <si>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</si>
  <si>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</si>
  <si>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</si>
  <si>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</si>
  <si>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</si>
  <si>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</si>
  <si>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</si>
  <si>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</si>
  <si>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</si>
  <si>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</si>
  <si>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</si>
  <si>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</si>
  <si>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</si>
  <si>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</si>
  <si>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</si>
  <si>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</si>
  <si>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</si>
  <si>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</si>
  <si>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</si>
  <si>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</si>
  <si>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</si>
  <si>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</si>
  <si>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</si>
  <si>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</si>
  <si>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</si>
  <si>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</si>
  <si>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</si>
  <si>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</si>
  <si>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</si>
  <si>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</si>
  <si>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</si>
  <si>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</si>
  <si>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</si>
  <si>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</si>
  <si>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</si>
  <si>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</si>
  <si>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</si>
  <si>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</si>
  <si>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</si>
  <si>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</si>
  <si>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</si>
  <si>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</si>
  <si>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</si>
  <si>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</si>
  <si>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</si>
  <si>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</si>
  <si>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</si>
  <si>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</si>
  <si>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</si>
  <si>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</si>
  <si>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</si>
  <si>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</si>
  <si>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</si>
  <si>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</si>
  <si>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</si>
  <si>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</si>
  <si>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</si>
  <si>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</si>
  <si>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</si>
  <si>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</si>
  <si>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</si>
  <si>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</si>
  <si>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</si>
  <si>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</si>
  <si>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</si>
  <si>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</si>
  <si>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</si>
  <si>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</si>
  <si>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</si>
  <si>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</si>
  <si>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</si>
  <si>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</si>
  <si>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</si>
  <si>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</si>
  <si>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</si>
  <si>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</si>
  <si>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</si>
  <si>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</si>
  <si>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</si>
  <si>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</si>
  <si>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</si>
  <si>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</si>
  <si>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</si>
  <si>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</si>
  <si>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</si>
  <si>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</si>
  <si>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</si>
  <si>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</si>
  <si>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</si>
  <si>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</si>
  <si>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</si>
  <si>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</si>
  <si>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</si>
  <si>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</si>
  <si>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</si>
  <si>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</si>
  <si>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</si>
  <si>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</si>
  <si>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</si>
  <si>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</si>
  <si>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</si>
  <si>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</si>
  <si>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</si>
  <si>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</si>
  <si>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</si>
  <si>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</si>
  <si>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</si>
  <si>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</si>
  <si>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</si>
  <si>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</si>
  <si>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</si>
  <si>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</si>
  <si>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</si>
  <si>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</si>
  <si>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</si>
  <si>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</si>
  <si>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</si>
  <si>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</si>
  <si>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</si>
  <si>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</si>
  <si>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</si>
  <si>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</si>
  <si>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</si>
  <si>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</si>
  <si>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</si>
  <si>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</si>
  <si>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</si>
  <si>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</si>
  <si>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</si>
  <si>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</si>
  <si>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</si>
  <si>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</si>
  <si>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</si>
  <si>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</si>
  <si>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</si>
  <si>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</si>
  <si>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</si>
  <si>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</si>
  <si>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</si>
  <si>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</si>
  <si>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</si>
  <si>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</si>
  <si>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</si>
  <si>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</si>
  <si>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</si>
  <si>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</si>
  <si>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</si>
  <si>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</si>
  <si>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</si>
  <si>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</si>
  <si>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</si>
  <si>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</si>
  <si>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</si>
  <si>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</si>
  <si>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</si>
  <si>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</si>
  <si>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</si>
  <si>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</si>
  <si>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</si>
  <si>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</si>
  <si>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</si>
  <si>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</si>
  <si>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</si>
  <si>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</si>
  <si>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</si>
  <si>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</si>
  <si>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</si>
  <si>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</si>
  <si>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</si>
  <si>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</si>
  <si>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</si>
  <si>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</si>
  <si>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</si>
  <si>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</si>
  <si>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</si>
  <si>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</si>
  <si>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</si>
  <si>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</si>
  <si>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</si>
  <si>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</si>
  <si>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</si>
  <si>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</si>
  <si>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</si>
  <si>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</si>
  <si>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</si>
  <si>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</si>
  <si>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</si>
  <si>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</si>
  <si>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</si>
  <si>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</si>
  <si>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</si>
  <si>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</si>
  <si>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</si>
  <si>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</si>
  <si>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</si>
  <si>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</si>
  <si>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</si>
  <si>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</si>
  <si>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</si>
  <si>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</si>
  <si>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</si>
  <si>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</si>
  <si>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</si>
  <si>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</si>
  <si>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</si>
  <si>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</si>
  <si>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</si>
  <si>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</si>
  <si>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</si>
  <si>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</si>
  <si>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</si>
  <si>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</si>
  <si>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</si>
  <si>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</si>
  <si>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</si>
  <si>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</si>
  <si>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</si>
  <si>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</si>
  <si>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</si>
  <si>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</si>
  <si>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</si>
  <si>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</si>
  <si>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</si>
  <si>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</si>
  <si>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</si>
  <si>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</si>
  <si>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</si>
  <si>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</si>
  <si>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</si>
  <si>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</si>
  <si>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</si>
  <si>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</si>
  <si>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</si>
  <si>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</si>
  <si>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</si>
  <si>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</si>
  <si>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</si>
  <si>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</si>
  <si>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</si>
  <si>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</si>
  <si>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</si>
  <si>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</si>
  <si>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</si>
  <si>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</si>
  <si>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</si>
  <si>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</si>
  <si>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</si>
  <si>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</si>
  <si>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</si>
  <si>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</si>
  <si>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</si>
  <si>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</si>
  <si>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</si>
  <si>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</si>
  <si>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</si>
  <si>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</si>
  <si>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</si>
  <si>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</si>
  <si>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</si>
  <si>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</si>
  <si>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</si>
  <si>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</si>
  <si>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</si>
  <si>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</si>
  <si>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</si>
  <si>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</si>
  <si>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</si>
  <si>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</si>
  <si>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</si>
  <si>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</si>
  <si>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</si>
  <si>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</si>
  <si>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</si>
  <si>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</si>
  <si>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</si>
  <si>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</si>
  <si>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</si>
  <si>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</si>
  <si>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</si>
  <si>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</si>
  <si>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</si>
  <si>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</si>
  <si>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</si>
  <si>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</si>
  <si>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</si>
  <si>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</si>
  <si>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</si>
  <si>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</si>
  <si>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</si>
  <si>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</si>
  <si>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</si>
  <si>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</si>
  <si>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</si>
  <si>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</si>
  <si>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</si>
  <si>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</si>
  <si>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</si>
  <si>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</si>
  <si>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</si>
  <si>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</si>
  <si>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</si>
  <si>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</si>
  <si>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</si>
  <si>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</si>
  <si>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</si>
  <si>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</si>
  <si>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</si>
  <si>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</si>
  <si>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</si>
  <si>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</si>
  <si>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</si>
  <si>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</si>
  <si>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</si>
  <si>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</si>
  <si>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</si>
  <si>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</si>
  <si>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</si>
  <si>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</si>
  <si>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</si>
  <si>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</si>
  <si>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</si>
  <si>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</si>
  <si>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</si>
  <si>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</si>
  <si>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</si>
  <si>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</si>
  <si>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</si>
  <si>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</si>
  <si>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</si>
  <si>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</si>
  <si>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</si>
  <si>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</si>
  <si>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</si>
  <si>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</si>
  <si>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</si>
  <si>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</si>
  <si>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</si>
  <si>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</si>
  <si>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</si>
  <si>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</si>
  <si>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</si>
  <si>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</si>
  <si>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</si>
  <si>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</si>
  <si>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</si>
  <si>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</si>
  <si>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</si>
  <si>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</si>
  <si>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</si>
  <si>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</si>
  <si>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</si>
  <si>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</si>
  <si>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</si>
  <si>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</si>
  <si>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</si>
  <si>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</si>
  <si>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</si>
  <si>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</si>
  <si>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</si>
  <si>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</si>
  <si>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</si>
  <si>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</si>
  <si>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</si>
  <si>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</si>
  <si>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</si>
  <si>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</si>
  <si>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</si>
  <si>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</si>
  <si>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</si>
  <si>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</si>
  <si>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</si>
  <si>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</si>
  <si>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</si>
  <si>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</si>
  <si>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</si>
  <si>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</si>
  <si>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</si>
  <si>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</si>
  <si>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</si>
  <si>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</si>
  <si>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</si>
  <si>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</si>
  <si>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</si>
  <si>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</si>
  <si>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</si>
  <si>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</si>
  <si>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</si>
  <si>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</si>
  <si>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</si>
  <si>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</si>
  <si>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</si>
  <si>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</si>
  <si>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</si>
  <si>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</si>
  <si>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</si>
  <si>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</si>
  <si>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</si>
  <si>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</si>
  <si>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</si>
  <si>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</si>
  <si>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</si>
  <si>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</si>
  <si>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</si>
  <si>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</si>
  <si>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</si>
  <si>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</si>
  <si>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</si>
  <si>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</si>
  <si>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</si>
  <si>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</si>
  <si>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</si>
  <si>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</si>
  <si>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</si>
  <si>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</si>
  <si>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</si>
  <si>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</si>
  <si>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</si>
  <si>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</si>
  <si>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</si>
  <si>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</si>
  <si>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</si>
  <si>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</si>
  <si>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</si>
  <si>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</si>
  <si>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</si>
  <si>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</si>
  <si>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</si>
  <si>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</si>
  <si>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</si>
  <si>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</si>
  <si>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</si>
  <si>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</si>
  <si>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</si>
  <si>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</si>
  <si>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</si>
  <si>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</si>
  <si>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</si>
  <si>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</si>
  <si>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</si>
  <si>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</si>
  <si>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</si>
  <si>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</si>
  <si>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</si>
  <si>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</si>
  <si>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</si>
  <si>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</si>
  <si>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</si>
  <si>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</si>
  <si>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</si>
  <si>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</si>
  <si>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</si>
  <si>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</si>
  <si>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</si>
  <si>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</si>
  <si>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</si>
  <si>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</si>
  <si>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</si>
  <si>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</si>
  <si>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</si>
  <si>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</si>
  <si>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</si>
  <si>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</si>
  <si>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</si>
  <si>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</si>
  <si>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</si>
  <si>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</si>
  <si>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</si>
  <si>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</si>
  <si>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</si>
  <si>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</si>
  <si>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</si>
  <si>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</si>
  <si>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</si>
  <si>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</si>
  <si>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</si>
  <si>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</si>
  <si>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</si>
  <si>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</si>
  <si>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</si>
  <si>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</si>
  <si>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</si>
  <si>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</si>
  <si>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</si>
  <si>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</si>
  <si>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</si>
  <si>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</si>
  <si>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</si>
  <si>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</si>
  <si>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</si>
  <si>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</si>
  <si>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</si>
  <si>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</si>
  <si>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</si>
  <si>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</si>
  <si>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</si>
  <si>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</si>
  <si>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</si>
  <si>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</si>
  <si>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</si>
  <si>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</si>
  <si>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</si>
  <si>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</si>
  <si>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</si>
  <si>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</si>
  <si>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</si>
  <si>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</si>
  <si>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</si>
  <si>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</si>
  <si>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</si>
  <si>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</si>
  <si>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</si>
  <si>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</si>
  <si>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</si>
  <si>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</si>
  <si>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</si>
  <si>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</si>
  <si>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</si>
  <si>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</si>
  <si>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</si>
  <si>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</si>
  <si>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</si>
  <si>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</si>
  <si>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</si>
  <si>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</si>
  <si>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</si>
  <si>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</si>
  <si>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</si>
  <si>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</si>
  <si>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</si>
  <si>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</si>
  <si>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</si>
  <si>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</si>
  <si>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</si>
  <si>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</si>
  <si>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</si>
  <si>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</si>
  <si>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</si>
  <si>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</si>
  <si>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</si>
  <si>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</si>
  <si>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</si>
  <si>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</si>
  <si>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</si>
  <si>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</si>
  <si>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</si>
  <si>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</si>
  <si>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</si>
  <si>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</si>
  <si>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</si>
  <si>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</si>
  <si>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</si>
  <si>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</si>
  <si>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</si>
  <si>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</si>
  <si>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</si>
  <si>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</si>
  <si>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</si>
  <si>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</si>
  <si>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</si>
  <si>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</si>
  <si>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</si>
  <si>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</si>
  <si>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</si>
  <si>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</si>
  <si>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</si>
  <si>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</si>
  <si>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</si>
  <si>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</si>
  <si>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</si>
  <si>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</si>
  <si>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</si>
  <si>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</si>
  <si>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</si>
  <si>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</si>
  <si>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</si>
  <si>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</si>
  <si>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</si>
  <si>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</si>
  <si>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</si>
  <si>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</si>
  <si>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</si>
  <si>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</si>
  <si>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</si>
  <si>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</si>
  <si>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</si>
  <si>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</si>
  <si>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</si>
  <si>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</si>
  <si>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</si>
  <si>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</si>
  <si>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</si>
  <si>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</si>
  <si>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</si>
  <si>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</si>
  <si>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</si>
  <si>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</si>
  <si>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</si>
  <si>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</si>
  <si>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</si>
  <si>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</si>
  <si>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</si>
  <si>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</si>
  <si>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</si>
  <si>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</si>
  <si>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</si>
  <si>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</si>
  <si>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</si>
  <si>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</si>
  <si>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</si>
  <si>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</si>
  <si>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</si>
  <si>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</si>
  <si>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</si>
  <si>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</si>
  <si>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</si>
  <si>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</si>
  <si>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</si>
  <si>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</si>
  <si>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</si>
  <si>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</si>
  <si>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</si>
  <si>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</si>
  <si>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</si>
  <si>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</si>
  <si>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</si>
  <si>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</si>
  <si>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</si>
  <si>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</si>
  <si>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</si>
  <si>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</si>
  <si>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</si>
  <si>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</si>
  <si>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</si>
  <si>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</si>
  <si>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</si>
  <si>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</si>
  <si>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</si>
  <si>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</si>
  <si>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</si>
  <si>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</si>
  <si>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</si>
  <si>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</si>
  <si>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</si>
  <si>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</si>
  <si>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</si>
  <si>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</si>
  <si>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</si>
  <si>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</si>
  <si>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</si>
  <si>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</si>
  <si>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</si>
  <si>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</si>
  <si>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</si>
  <si>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</si>
  <si>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</si>
  <si>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</si>
  <si>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</si>
  <si>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</si>
  <si>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</si>
  <si>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</si>
  <si>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</si>
  <si>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</si>
  <si>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</si>
  <si>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</si>
  <si>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</si>
  <si>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</si>
  <si>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</si>
  <si>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</si>
  <si>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</si>
  <si>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</si>
  <si>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</si>
  <si>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</si>
  <si>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</si>
  <si>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</si>
  <si>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</si>
  <si>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</si>
  <si>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</si>
  <si>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</si>
  <si>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</si>
  <si>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</si>
  <si>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</si>
  <si>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</si>
  <si>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</si>
  <si>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</si>
  <si>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</si>
  <si>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</si>
  <si>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</si>
  <si>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</si>
  <si>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</si>
  <si>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</si>
  <si>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</si>
  <si>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</si>
  <si>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</si>
  <si>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</si>
  <si>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</si>
  <si>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</si>
  <si>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</si>
  <si>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</si>
  <si>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</si>
  <si>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</si>
  <si>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</si>
  <si>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</si>
  <si>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</si>
  <si>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</si>
  <si>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</si>
  <si>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</si>
  <si>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</si>
  <si>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</si>
  <si>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</si>
  <si>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</si>
  <si>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</si>
  <si>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</si>
  <si>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</si>
  <si>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</si>
  <si>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</si>
  <si>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</si>
  <si>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</si>
  <si>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</si>
  <si>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</si>
  <si>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</si>
  <si>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</si>
  <si>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</si>
  <si>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</si>
  <si>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</si>
  <si>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</si>
  <si>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</si>
  <si>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</si>
  <si>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</si>
  <si>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</si>
  <si>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</si>
  <si>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</si>
  <si>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</si>
  <si>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</si>
  <si>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</si>
  <si>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</si>
  <si>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</si>
  <si>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</si>
  <si>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</si>
  <si>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</si>
  <si>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</si>
  <si>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</si>
  <si>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</si>
  <si>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</si>
  <si>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</si>
  <si>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</si>
  <si>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</si>
  <si>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</si>
  <si>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</si>
  <si>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</si>
  <si>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</si>
  <si>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</si>
  <si>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</si>
  <si>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</si>
  <si>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</si>
  <si>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</si>
  <si>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</si>
  <si>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</si>
  <si>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</si>
  <si>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</si>
  <si>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</si>
  <si>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</si>
  <si>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</si>
  <si>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</si>
  <si>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</si>
  <si>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</si>
  <si>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</si>
  <si>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</si>
  <si>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</si>
  <si>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</si>
  <si>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</si>
  <si>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</si>
  <si>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</si>
  <si>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</si>
  <si>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</si>
  <si>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</si>
  <si>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</si>
  <si>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</si>
  <si>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</si>
  <si>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</si>
  <si>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</si>
  <si>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</si>
  <si>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</si>
  <si>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</si>
  <si>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</si>
  <si>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</si>
  <si>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</si>
  <si>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</si>
  <si>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</si>
  <si>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</si>
  <si>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</si>
  <si>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</si>
  <si>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</si>
  <si>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</si>
  <si>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</si>
  <si>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</si>
  <si>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</si>
  <si>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</si>
  <si>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</si>
  <si>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</si>
  <si>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</si>
  <si>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</si>
  <si>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</si>
  <si>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</si>
  <si>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</si>
  <si>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</si>
  <si>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</si>
  <si>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</si>
  <si>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</si>
  <si>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</si>
  <si>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</si>
  <si>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</si>
  <si>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</si>
  <si>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</si>
  <si>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</si>
  <si>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</si>
  <si>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</si>
  <si>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</si>
  <si>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</si>
  <si>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</si>
  <si>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</si>
  <si>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</si>
  <si>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</si>
  <si>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</si>
  <si>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</si>
  <si>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</si>
  <si>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</si>
  <si>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</si>
  <si>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</si>
  <si>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</si>
  <si>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</si>
  <si>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</si>
  <si>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</si>
  <si>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</si>
  <si>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</si>
  <si>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</si>
  <si>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</si>
  <si>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</si>
  <si>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</si>
  <si>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</si>
  <si>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</si>
  <si>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</si>
  <si>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</si>
  <si>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</si>
  <si>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</si>
  <si>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</si>
  <si>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</si>
  <si>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</si>
  <si>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</si>
  <si>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</si>
  <si>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</si>
  <si>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</si>
  <si>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</si>
  <si>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</si>
  <si>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</si>
  <si>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</si>
  <si>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</si>
  <si>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</si>
  <si>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</si>
  <si>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</si>
  <si>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</si>
  <si>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</si>
  <si>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</si>
  <si>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</si>
  <si>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</si>
  <si>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</si>
  <si>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</si>
  <si>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</si>
  <si>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</si>
  <si>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</si>
  <si>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</si>
  <si>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</si>
  <si>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</si>
  <si>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</si>
  <si>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</si>
  <si>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</si>
  <si>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</si>
  <si>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</si>
  <si>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</si>
  <si>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</si>
  <si>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</si>
  <si>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</si>
  <si>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</si>
  <si>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</si>
  <si>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</si>
  <si>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</si>
  <si>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</si>
  <si>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</si>
  <si>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</si>
  <si>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</si>
  <si>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</si>
  <si>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</si>
  <si>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</si>
  <si>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</si>
  <si>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</si>
  <si>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</si>
  <si>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</si>
  <si>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</si>
  <si>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</si>
  <si>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</si>
  <si>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</si>
  <si>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</si>
  <si>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</si>
  <si>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</si>
  <si>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</si>
  <si>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</si>
  <si>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</si>
  <si>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</si>
  <si>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</si>
  <si>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</si>
  <si>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</si>
  <si>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</si>
  <si>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</si>
  <si>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</si>
  <si>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</si>
  <si>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</si>
  <si>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</si>
  <si>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</si>
  <si>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</si>
  <si>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</si>
  <si>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</si>
  <si>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</si>
  <si>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</si>
  <si>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</si>
  <si>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</si>
  <si>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</si>
  <si>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</si>
  <si>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</si>
  <si>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</si>
  <si>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</si>
  <si>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</si>
  <si>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</si>
  <si>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</si>
  <si>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</si>
  <si>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</si>
  <si>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</si>
  <si>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</si>
  <si>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</si>
  <si>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</si>
  <si>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</si>
  <si>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</si>
  <si>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</si>
  <si>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</si>
  <si>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</si>
  <si>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</si>
  <si>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</si>
  <si>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</si>
  <si>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</si>
  <si>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</si>
  <si>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</si>
  <si>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</si>
  <si>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</si>
  <si>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</si>
  <si>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</si>
  <si>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</si>
  <si>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</si>
  <si>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</si>
  <si>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</si>
  <si>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</si>
  <si>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</si>
  <si>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</si>
  <si>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</si>
  <si>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</si>
  <si>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</si>
  <si>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</si>
  <si>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</si>
  <si>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</si>
  <si>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</si>
  <si>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</si>
  <si>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</si>
  <si>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</si>
  <si>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</si>
  <si>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</si>
  <si>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</si>
  <si>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</si>
  <si>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</si>
  <si>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</si>
  <si>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</si>
  <si>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</si>
  <si>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</si>
  <si>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</si>
  <si>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</si>
  <si>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</si>
  <si>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</si>
  <si>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</si>
  <si>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</si>
  <si>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</si>
  <si>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</si>
  <si>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</si>
  <si>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</si>
  <si>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</si>
  <si>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</si>
  <si>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</si>
  <si>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</si>
  <si>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</si>
  <si>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</si>
  <si>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</si>
  <si>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</si>
  <si>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</si>
  <si>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</si>
  <si>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</si>
  <si>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</si>
  <si>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</si>
  <si>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</si>
  <si>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</si>
  <si>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</si>
  <si>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</si>
  <si>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</si>
  <si>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</si>
  <si>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</si>
  <si>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</si>
  <si>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</si>
  <si>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</si>
  <si>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</si>
  <si>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</si>
  <si>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</si>
  <si>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</si>
  <si>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</si>
  <si>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</si>
  <si>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</si>
  <si>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</si>
  <si>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</si>
  <si>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</si>
  <si>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</si>
  <si>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</si>
  <si>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</si>
  <si>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</si>
  <si>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</si>
  <si>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</si>
  <si>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</si>
  <si>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</si>
  <si>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</si>
  <si>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</si>
  <si>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</si>
  <si>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</si>
  <si>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</si>
  <si>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</si>
  <si>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</si>
  <si>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</si>
  <si>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</si>
  <si>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</si>
  <si>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</si>
  <si>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</si>
  <si>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</si>
  <si>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</si>
  <si>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</si>
  <si>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</si>
  <si>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</si>
  <si>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</si>
  <si>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</si>
  <si>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</si>
  <si>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</si>
  <si>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</si>
  <si>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</si>
  <si>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</si>
  <si>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</si>
  <si>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</si>
  <si>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</si>
  <si>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</si>
  <si>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</si>
  <si>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</si>
  <si>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</si>
  <si>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</si>
  <si>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</si>
  <si>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</si>
  <si>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</si>
  <si>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</si>
  <si>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</si>
  <si>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</si>
  <si>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</si>
  <si>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</si>
  <si>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</si>
  <si>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</si>
  <si>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</si>
  <si>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</si>
  <si>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</si>
  <si>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</si>
  <si>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</si>
  <si>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</si>
  <si>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</si>
  <si>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</si>
  <si>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</si>
  <si>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</si>
  <si>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</si>
  <si>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</si>
  <si>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</si>
  <si>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</si>
  <si>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</si>
  <si>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</si>
  <si>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</si>
  <si>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</si>
  <si>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</si>
  <si>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</si>
  <si>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</si>
  <si>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</si>
  <si>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</si>
  <si>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</si>
  <si>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</si>
  <si>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</si>
  <si>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</si>
  <si>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</si>
  <si>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</si>
  <si>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</si>
  <si>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</si>
  <si>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</si>
  <si>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</si>
  <si>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</si>
  <si>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</si>
  <si>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</si>
  <si>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</si>
  <si>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</si>
  <si>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</si>
  <si>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</si>
  <si>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</si>
  <si>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</si>
  <si>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</si>
  <si>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</si>
  <si>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</si>
  <si>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</si>
  <si>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</si>
  <si>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</si>
  <si>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</si>
  <si>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</si>
  <si>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</si>
  <si>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</si>
  <si>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</si>
  <si>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</si>
  <si>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</si>
  <si>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</si>
  <si>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</si>
  <si>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</si>
  <si>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</si>
  <si>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</si>
  <si>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</si>
  <si>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</si>
  <si>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</si>
  <si>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</si>
  <si>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</si>
  <si>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</si>
  <si>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</si>
  <si>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</si>
  <si>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</si>
  <si>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</si>
  <si>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</si>
  <si>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</si>
  <si>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</si>
  <si>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</si>
  <si>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</si>
  <si>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</si>
  <si>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</si>
  <si>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</si>
  <si>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16 ноября 2021 г</t>
  </si>
  <si>
    <t>Семенцов</t>
  </si>
  <si>
    <t>Михаил</t>
  </si>
  <si>
    <t>Михайлович</t>
  </si>
  <si>
    <t>Карлашов</t>
  </si>
  <si>
    <t>Андрей</t>
  </si>
  <si>
    <t>Владимирович</t>
  </si>
  <si>
    <t>Марченко</t>
  </si>
  <si>
    <t>Евгений</t>
  </si>
  <si>
    <t>Кубинец</t>
  </si>
  <si>
    <t>Мария</t>
  </si>
  <si>
    <t>Алексеевна</t>
  </si>
  <si>
    <t>Валерия</t>
  </si>
  <si>
    <t>Андреевна</t>
  </si>
  <si>
    <t>Муравская</t>
  </si>
  <si>
    <t>Арина</t>
  </si>
  <si>
    <t>Юрьевна</t>
  </si>
  <si>
    <t>Замковой</t>
  </si>
  <si>
    <t>Николаевич</t>
  </si>
  <si>
    <t>Головина</t>
  </si>
  <si>
    <t>Екатерина</t>
  </si>
  <si>
    <t>Куликов</t>
  </si>
  <si>
    <t>Викторович</t>
  </si>
  <si>
    <t>Горбачева</t>
  </si>
  <si>
    <t>Александра</t>
  </si>
  <si>
    <t>Александровна</t>
  </si>
  <si>
    <t>Слоновская</t>
  </si>
  <si>
    <t>Алина</t>
  </si>
  <si>
    <t>Денисовна</t>
  </si>
  <si>
    <t>Мартьянова</t>
  </si>
  <si>
    <t>Татьяна</t>
  </si>
  <si>
    <t>Олеговна</t>
  </si>
  <si>
    <t>Гуркин</t>
  </si>
  <si>
    <t>Иван</t>
  </si>
  <si>
    <t>Иванович</t>
  </si>
  <si>
    <t>Чернова</t>
  </si>
  <si>
    <t>Яна</t>
  </si>
  <si>
    <t>Максимовна</t>
  </si>
  <si>
    <t>Пастухова</t>
  </si>
  <si>
    <t>Ксения</t>
  </si>
  <si>
    <t>Михайловна</t>
  </si>
  <si>
    <t>Сердюков</t>
  </si>
  <si>
    <t>Сукиасян</t>
  </si>
  <si>
    <t>Карина</t>
  </si>
  <si>
    <t>Бениковна</t>
  </si>
  <si>
    <t>Карташева</t>
  </si>
  <si>
    <t>Дарья</t>
  </si>
  <si>
    <t>Ковалев</t>
  </si>
  <si>
    <t>Константинович</t>
  </si>
  <si>
    <t>Польникова</t>
  </si>
  <si>
    <t>Альбина</t>
  </si>
  <si>
    <t>Рыбалко</t>
  </si>
  <si>
    <t>Кирилл</t>
  </si>
  <si>
    <t>Григорьевич</t>
  </si>
  <si>
    <t>Азарян</t>
  </si>
  <si>
    <t>Эрик</t>
  </si>
  <si>
    <t>Артакович</t>
  </si>
  <si>
    <t>Исупова</t>
  </si>
  <si>
    <t>Викторовна</t>
  </si>
  <si>
    <t>Ванян</t>
  </si>
  <si>
    <t>Ирина</t>
  </si>
  <si>
    <t>Сергоевна</t>
  </si>
  <si>
    <t>Лашина</t>
  </si>
  <si>
    <t>Евгения</t>
  </si>
  <si>
    <t>Сергеевна</t>
  </si>
  <si>
    <t>Овсиева</t>
  </si>
  <si>
    <t>Евгеньевна</t>
  </si>
  <si>
    <t>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</si>
</sst>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41;&#1086;&#1083;&#1100;&#1096;&#1077;&#1090;&#1072;&#1083;&#1086;&#1074;&#1089;&#1082;&#1072;&#1103;%20&#1057;&#1054;&#1064;/&#1043;&#1077;&#1086;&#1088;&#1072;&#1092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6;&#1086;&#1089;&#1089;&#1086;&#1096;&#1080;&#1085;&#1089;&#1082;&#1072;&#1103;%20&#1057;&#1054;&#1064;/&#1043;&#1077;&#1086;&#1075;&#1088;&#1072;&#1092;&#1080;&#1103;/9%20&#1082;&#1083;&#1072;&#1089;&#10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75;.%20&#1047;&#1077;&#1088;&#1085;&#1086;&#1075;&#1088;&#1072;&#1076;&#1072;/&#1075;&#1077;&#1086;&#1075;&#1088;&#1072;&#1092;&#1080;&#1103;/&#1087;&#1088;&#1086;&#1090;&#1086;&#1082;&#1086;&#1083;%20&#1075;&#1077;&#1086;&#1075;&#1088;&#1072;&#1092;&#1080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59;&#1048;&#1054;&#1055;/&#1060;&#1086;&#1088;&#1084;&#1072;%203_&#1075;&#1077;&#1086;&#1075;&#1088;&#1072;&#1092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43;-&#1041;&#1086;&#1088;&#1080;&#1089;&#1086;&#1074;&#1089;&#1082;&#1072;&#1103;%20&#1057;&#1054;&#1064;/&#1052;&#1041;&#1054;&#1059;%20&#1043;&#1091;&#1083;&#1103;&#1081;-&#1041;&#1086;&#1088;&#1080;&#1089;&#1086;&#1074;&#1089;&#1082;&#1072;&#1103;%20&#1057;&#1054;&#1064;%20&#1043;&#1077;&#1086;&#1075;&#1088;&#1072;&#1092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953/&#1075;&#1077;&#1086;&#1075;&#1088;&#1072;&#1092;&#1080;&#1103;%20-%209%20&#1082;&#1083;&#1072;&#1089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0;&#1086;&#1085;&#1079;&#1072;&#1074;&#1086;&#1076;&#1089;&#1082;&#1072;&#1103;%20&#1057;&#1054;&#1064;/&#1050;&#1086;&#1087;&#1080;&#1103;%20&#1060;&#1086;&#1088;&#1084;&#1072;%203_2021-&#1043;&#1077;&#1086;&#1075;&#1088;&#1072;&#1092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1;&#1080;&#1094;&#1077;&#1081;/&#1056;&#1045;&#1047;&#1059;&#1051;&#1068;&#1058;&#1040;&#1058;%20&#1060;&#1086;&#1088;&#1084;&#1072;%203%20&#1089;&#1087;&#1080;&#1089;&#1082;&#1080;%20&#1075;&#1077;&#1086;&#1075;&#1088;&#1072;&#1092;&#1080;&#1103;%20&#1054;&#1051;&#1048;&#1052;&#1055;&#1048;&#1040;&#1044;&#104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2;&#1072;&#1085;&#1099;&#1095;&#1089;&#1082;&#1072;&#1103;%20&#1057;&#1054;&#1064;/&#1075;&#1077;&#1086;&#1075;&#1088;&#1072;&#1092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466/&#1060;&#1086;&#1088;&#1084;&#1072;%203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3;&#1086;&#1074;&#1086;&#1080;&#1074;&#1072;&#1085;&#1086;&#1074;&#1089;&#1082;&#1072;&#1103;%20&#1057;&#1054;&#1064;/&#1075;&#1077;&#1086;&#1075;&#1088;&#1072;&#1092;&#1080;&#1103;%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4;&#1054;&#1064;/&#1060;&#1086;&#1088;&#1084;&#1072;%203%20&#1075;&#1077;&#1086;&#1075;&#1088;&#1072;&#1092;&#1080;&#1103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Чернова</v>
          </cell>
          <cell r="H10" t="str">
            <v>РОССИЯ</v>
          </cell>
        </row>
        <row r="13">
          <cell r="H13" t="str">
            <v>РОССИЯ</v>
          </cell>
          <cell r="I13" t="str">
            <v>не имеется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Сердюков</v>
          </cell>
          <cell r="H10" t="str">
            <v>РОССИЯ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C34" t="str">
            <v>Гуркин</v>
          </cell>
          <cell r="H34" t="str">
            <v>РОССИЯ</v>
          </cell>
          <cell r="I34" t="str">
            <v>не имеются</v>
          </cell>
        </row>
        <row r="35">
          <cell r="H35" t="str">
            <v>РОССИЯ</v>
          </cell>
          <cell r="I35" t="str">
            <v>не имеются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53">
          <cell r="C53" t="str">
            <v>Семенцов</v>
          </cell>
          <cell r="H53" t="str">
            <v>РОССИЯ</v>
          </cell>
          <cell r="I53" t="str">
            <v>не имеются</v>
          </cell>
        </row>
        <row r="54">
          <cell r="H54" t="str">
            <v>РОССИЯ</v>
          </cell>
          <cell r="I54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класс"/>
      <sheetName val="7-8 классы"/>
      <sheetName val="9 класс"/>
    </sheetNames>
    <sheetDataSet>
      <sheetData sheetId="0" refreshError="1"/>
      <sheetData sheetId="1" refreshError="1"/>
      <sheetData sheetId="2">
        <row r="10">
          <cell r="C10" t="str">
            <v>Польникова</v>
          </cell>
          <cell r="I10" t="str">
            <v>не имеется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Овсиева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Степанюк</v>
          </cell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  <row r="13">
          <cell r="H13" t="str">
            <v>РОССИЯ</v>
          </cell>
          <cell r="I13" t="str">
            <v>не имеются</v>
          </cell>
        </row>
        <row r="14">
          <cell r="H14" t="str">
            <v>РОССИЯ</v>
          </cell>
          <cell r="I14" t="str">
            <v>не имеются</v>
          </cell>
        </row>
        <row r="15">
          <cell r="H15" t="str">
            <v>РОССИЯ</v>
          </cell>
          <cell r="I15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7">
          <cell r="C17" t="str">
            <v>Сукиасян</v>
          </cell>
          <cell r="H17" t="str">
            <v>РОССИЯ</v>
          </cell>
          <cell r="I17" t="str">
            <v>не имеются</v>
          </cell>
        </row>
        <row r="18">
          <cell r="H18" t="str">
            <v>РОССИЯ</v>
          </cell>
          <cell r="I18" t="str">
            <v>не имеются</v>
          </cell>
        </row>
        <row r="19">
          <cell r="H19" t="str">
            <v>РОССИЯ</v>
          </cell>
          <cell r="I19" t="str">
            <v>не имеются</v>
          </cell>
        </row>
        <row r="20">
          <cell r="H20" t="str">
            <v>РОССИЯ</v>
          </cell>
          <cell r="I20" t="str">
            <v>не имеются</v>
          </cell>
        </row>
        <row r="21">
          <cell r="H21" t="str">
            <v>РОССИЯ</v>
          </cell>
          <cell r="I21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АТЕ"/>
      <sheetName val="Гражданство"/>
      <sheetName val="ОВЗ"/>
      <sheetName val="Класс"/>
      <sheetName val="Тип диплома"/>
      <sheetName val="Пол"/>
      <sheetName val="6 класс"/>
      <sheetName val="7 класс"/>
      <sheetName val="8 класс"/>
      <sheetName val="9 класс"/>
      <sheetName val="10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0">
          <cell r="C10" t="str">
            <v>Кубинец</v>
          </cell>
          <cell r="H10" t="str">
            <v>РОССИЯ</v>
          </cell>
          <cell r="I10" t="str">
            <v>не имеются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"/>
      <sheetName val="6 кл"/>
      <sheetName val="7кл"/>
      <sheetName val="8 кл"/>
      <sheetName val="9 кл"/>
      <sheetName val="9кл"/>
      <sheetName val="10"/>
      <sheetName val="10 кл"/>
      <sheetName val="11кл"/>
      <sheetName val="11 к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 t="str">
            <v>Карлашов</v>
          </cell>
          <cell r="G10" t="str">
            <v>РОССИЯ</v>
          </cell>
        </row>
        <row r="11">
          <cell r="G11" t="str">
            <v>РОССИЯ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28">
          <cell r="C28" t="str">
            <v>Куликов</v>
          </cell>
          <cell r="H28" t="str">
            <v>РОССИЯ</v>
          </cell>
          <cell r="I28" t="str">
            <v>не имеются</v>
          </cell>
        </row>
        <row r="29">
          <cell r="H29" t="str">
            <v>РОССИЯ</v>
          </cell>
          <cell r="I29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Мартьянова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Замковой</v>
          </cell>
          <cell r="H10" t="str">
            <v>РОССИЯ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28" workbookViewId="0">
      <selection activeCell="J36" sqref="J36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3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38953</v>
      </c>
      <c r="H10" s="19" t="str">
        <f>[1]Форма3!H10</f>
        <v>РОССИЯ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9</v>
      </c>
      <c r="M10" s="13" t="s">
        <v>325</v>
      </c>
      <c r="N10" s="14">
        <v>27.6</v>
      </c>
    </row>
    <row r="11" spans="1:14" ht="40.5" customHeight="1" x14ac:dyDescent="0.3">
      <c r="A11" s="11" t="s">
        <v>33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328</v>
      </c>
      <c r="G11" s="15">
        <v>39089</v>
      </c>
      <c r="H11" s="19" t="str">
        <f>[1]Форма3!H13</f>
        <v>РОССИЯ</v>
      </c>
      <c r="I11" s="19" t="str">
        <f>[1]Форма3!I13</f>
        <v>не имеется</v>
      </c>
      <c r="J11" s="42">
        <v>878</v>
      </c>
      <c r="K11" s="40" t="str">
        <f>VLOOKUP(J11,ОО!C:E,3,FALSE)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1" s="14">
        <v>9</v>
      </c>
      <c r="M11" s="13" t="s">
        <v>325</v>
      </c>
      <c r="N11" s="14">
        <v>22.1</v>
      </c>
    </row>
    <row r="12" spans="1:14" ht="43.5" customHeight="1" x14ac:dyDescent="0.3">
      <c r="A12" s="11" t="s">
        <v>33</v>
      </c>
      <c r="B12" s="12">
        <v>3</v>
      </c>
      <c r="C12" s="13" t="s">
        <v>2807</v>
      </c>
      <c r="D12" s="13" t="s">
        <v>2808</v>
      </c>
      <c r="E12" s="13" t="s">
        <v>2803</v>
      </c>
      <c r="F12" s="19" t="s">
        <v>328</v>
      </c>
      <c r="G12" s="15">
        <v>38837</v>
      </c>
      <c r="H12" s="19" t="s">
        <v>70</v>
      </c>
      <c r="I12" s="19" t="str">
        <f>'[2]9 класс'!I10</f>
        <v>не имеется</v>
      </c>
      <c r="J12" s="42">
        <v>874</v>
      </c>
      <c r="K12" s="40" t="str">
        <f>VLOOKUP(J12,ОО!C:E,3,FALSE)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2" s="14">
        <v>9</v>
      </c>
      <c r="M12" s="13" t="s">
        <v>325</v>
      </c>
      <c r="N12" s="14">
        <v>21.8</v>
      </c>
    </row>
    <row r="13" spans="1:14" ht="39.75" customHeight="1" x14ac:dyDescent="0.3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39191</v>
      </c>
      <c r="H13" s="19" t="str">
        <f>[3]Форма3!H10</f>
        <v>РОССИЯ</v>
      </c>
      <c r="I13" s="19" t="str">
        <f>[3]Форма3!I10</f>
        <v>не имеются</v>
      </c>
      <c r="J13" s="42">
        <v>868</v>
      </c>
      <c r="K13" s="40" t="str">
        <f>VLOOKUP(J13,ОО!C:E,3,FALSE)</f>
        <v>муниципальное бюджетное общеобразовательное учреждение лицей г.Зернограда</v>
      </c>
      <c r="L13" s="14">
        <v>9</v>
      </c>
      <c r="M13" s="13" t="s">
        <v>325</v>
      </c>
      <c r="N13" s="14">
        <v>21.7</v>
      </c>
    </row>
    <row r="14" spans="1:14" ht="36.75" customHeight="1" x14ac:dyDescent="0.3">
      <c r="A14" s="11" t="str">
        <f t="shared" ref="A14:A22" si="0">$A$13</f>
        <v>Зерноградский</v>
      </c>
      <c r="B14" s="12">
        <v>5</v>
      </c>
      <c r="C14" s="13" t="str">
        <f>[3]Форма3!C11</f>
        <v>Степанюк</v>
      </c>
      <c r="D14" s="13" t="s">
        <v>2812</v>
      </c>
      <c r="E14" s="13" t="s">
        <v>2813</v>
      </c>
      <c r="F14" s="19" t="s">
        <v>329</v>
      </c>
      <c r="G14" s="15">
        <v>38866</v>
      </c>
      <c r="H14" s="19" t="str">
        <f>[3]Форма3!H11</f>
        <v>РОССИЯ</v>
      </c>
      <c r="I14" s="19" t="str">
        <f>[3]Форма3!I11</f>
        <v>не имеются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9</v>
      </c>
      <c r="M14" s="13" t="s">
        <v>325</v>
      </c>
      <c r="N14" s="14">
        <v>21.4</v>
      </c>
    </row>
    <row r="15" spans="1:14" ht="40.5" customHeight="1" x14ac:dyDescent="0.3">
      <c r="A15" s="11" t="str">
        <f t="shared" si="0"/>
        <v>Зерноградский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39130</v>
      </c>
      <c r="H15" s="19" t="str">
        <f>[3]Форма3!H12</f>
        <v>РОССИЯ</v>
      </c>
      <c r="I15" s="19" t="str">
        <f>[3]Форма3!I12</f>
        <v>не имеются</v>
      </c>
      <c r="J15" s="42">
        <v>876</v>
      </c>
      <c r="K15" s="40" t="str">
        <f>VLOOKUP(J15,ОО!C:E,3,FALSE)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5" s="14">
        <v>9</v>
      </c>
      <c r="M15" s="13" t="s">
        <v>325</v>
      </c>
      <c r="N15" s="14">
        <v>20</v>
      </c>
    </row>
    <row r="16" spans="1:14" ht="36.6" customHeight="1" x14ac:dyDescent="0.3">
      <c r="A16" s="11" t="str">
        <f t="shared" si="0"/>
        <v>Зерноградский</v>
      </c>
      <c r="B16" s="12">
        <v>7</v>
      </c>
      <c r="C16" s="13" t="s">
        <v>2817</v>
      </c>
      <c r="D16" s="13" t="s">
        <v>2802</v>
      </c>
      <c r="E16" s="13" t="s">
        <v>2818</v>
      </c>
      <c r="F16" s="19" t="s">
        <v>328</v>
      </c>
      <c r="G16" s="15">
        <v>39113</v>
      </c>
      <c r="H16" s="19" t="str">
        <f>[3]Форма3!H13</f>
        <v>РОССИЯ</v>
      </c>
      <c r="I16" s="19" t="str">
        <f>[3]Форма3!I13</f>
        <v>не имеются</v>
      </c>
      <c r="J16" s="42">
        <v>869</v>
      </c>
      <c r="K16" s="40" t="str">
        <f>VLOOKUP(J16,ОО!C:E,3,FALSE)</f>
        <v>муниципальное бюджетное общеобразовательное учреждение основная общеобразовательная школа г.Зернограда</v>
      </c>
      <c r="L16" s="14">
        <v>9</v>
      </c>
      <c r="M16" s="13" t="s">
        <v>325</v>
      </c>
      <c r="N16" s="14">
        <v>19.5</v>
      </c>
    </row>
    <row r="17" spans="1:14" ht="42.6" customHeight="1" x14ac:dyDescent="0.3">
      <c r="A17" s="11" t="str">
        <f t="shared" si="0"/>
        <v>Зерноградский</v>
      </c>
      <c r="B17" s="12">
        <v>8</v>
      </c>
      <c r="C17" s="13" t="s">
        <v>2819</v>
      </c>
      <c r="D17" s="13" t="s">
        <v>2820</v>
      </c>
      <c r="E17" s="13" t="s">
        <v>2813</v>
      </c>
      <c r="F17" s="19" t="s">
        <v>329</v>
      </c>
      <c r="G17" s="15">
        <v>39057</v>
      </c>
      <c r="H17" s="19" t="str">
        <f>[3]Форма3!H14</f>
        <v>РОССИЯ</v>
      </c>
      <c r="I17" s="19" t="str">
        <f>[3]Форма3!I14</f>
        <v>не имеются</v>
      </c>
      <c r="J17" s="42">
        <v>1123</v>
      </c>
      <c r="K17" s="40" t="str">
        <f>VLOOKUP(J17,ОО!C:E,3,FALSE)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7" s="14">
        <v>9</v>
      </c>
      <c r="M17" s="13" t="s">
        <v>325</v>
      </c>
      <c r="N17" s="14">
        <v>18.600000000000001</v>
      </c>
    </row>
    <row r="18" spans="1:14" ht="32.4" customHeight="1" x14ac:dyDescent="0.3">
      <c r="A18" s="11" t="str">
        <f t="shared" si="0"/>
        <v>Зерноградский</v>
      </c>
      <c r="B18" s="12">
        <v>9</v>
      </c>
      <c r="C18" s="13" t="s">
        <v>2821</v>
      </c>
      <c r="D18" s="13" t="s">
        <v>2802</v>
      </c>
      <c r="E18" s="13" t="s">
        <v>2822</v>
      </c>
      <c r="F18" s="19" t="s">
        <v>328</v>
      </c>
      <c r="G18" s="15">
        <v>38875</v>
      </c>
      <c r="H18" s="19" t="str">
        <f>[3]Форма3!H15</f>
        <v>РОССИЯ</v>
      </c>
      <c r="I18" s="19" t="str">
        <f>[3]Форма3!I15</f>
        <v>не имеются</v>
      </c>
      <c r="J18" s="42">
        <v>872</v>
      </c>
      <c r="K18" s="40" t="str">
        <f>VLOOKUP(J18,ОО!C:E,3,FALSE)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8" s="14">
        <v>9</v>
      </c>
      <c r="M18" s="13" t="s">
        <v>325</v>
      </c>
      <c r="N18" s="14">
        <v>17</v>
      </c>
    </row>
    <row r="19" spans="1:14" ht="36" customHeight="1" x14ac:dyDescent="0.3">
      <c r="A19" s="11" t="str">
        <f t="shared" si="0"/>
        <v>Зерноградский</v>
      </c>
      <c r="B19" s="12">
        <v>10</v>
      </c>
      <c r="C19" s="13" t="s">
        <v>2823</v>
      </c>
      <c r="D19" s="13" t="s">
        <v>2824</v>
      </c>
      <c r="E19" s="13" t="s">
        <v>2825</v>
      </c>
      <c r="F19" s="19" t="s">
        <v>329</v>
      </c>
      <c r="G19" s="15">
        <v>38902</v>
      </c>
      <c r="H19" s="19" t="str">
        <f>[4]Форма3!H17</f>
        <v>РОССИЯ</v>
      </c>
      <c r="I19" s="19" t="str">
        <f>[4]Форма3!I17</f>
        <v>не имеются</v>
      </c>
      <c r="J19" s="42">
        <v>872</v>
      </c>
      <c r="K19" s="40" t="str">
        <f>VLOOKUP(J19,ОО!C:E,3,FALSE)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9" s="14">
        <v>9</v>
      </c>
      <c r="M19" s="13" t="s">
        <v>325</v>
      </c>
      <c r="N19" s="14">
        <v>16.8</v>
      </c>
    </row>
    <row r="20" spans="1:14" ht="31.2" customHeight="1" x14ac:dyDescent="0.3">
      <c r="A20" s="11" t="str">
        <f t="shared" si="0"/>
        <v>Зерноградский</v>
      </c>
      <c r="B20" s="12">
        <v>11</v>
      </c>
      <c r="C20" s="13" t="s">
        <v>2826</v>
      </c>
      <c r="D20" s="13" t="s">
        <v>2827</v>
      </c>
      <c r="E20" s="13" t="s">
        <v>2828</v>
      </c>
      <c r="F20" s="19" t="s">
        <v>329</v>
      </c>
      <c r="G20" s="15">
        <v>39345</v>
      </c>
      <c r="H20" s="19" t="str">
        <f>[4]Форма3!H18</f>
        <v>РОССИЯ</v>
      </c>
      <c r="I20" s="19" t="str">
        <f>[4]Форма3!I18</f>
        <v>не имеются</v>
      </c>
      <c r="J20" s="42">
        <v>866</v>
      </c>
      <c r="K20" s="40" t="str">
        <f>VLOOKUP(J20,ОО!C:E,3,FALSE)</f>
        <v>муниципальное бюджетное общеобразовательное учреждение гимназия г.Зернограда</v>
      </c>
      <c r="L20" s="14">
        <v>9</v>
      </c>
      <c r="M20" s="13" t="s">
        <v>325</v>
      </c>
      <c r="N20" s="14">
        <v>16.600000000000001</v>
      </c>
    </row>
    <row r="21" spans="1:14" ht="34.200000000000003" customHeight="1" x14ac:dyDescent="0.3">
      <c r="A21" s="11" t="str">
        <f t="shared" si="0"/>
        <v>Зерноградский</v>
      </c>
      <c r="B21" s="12">
        <v>12</v>
      </c>
      <c r="C21" s="13" t="s">
        <v>2829</v>
      </c>
      <c r="D21" s="13" t="s">
        <v>2830</v>
      </c>
      <c r="E21" s="13" t="s">
        <v>2831</v>
      </c>
      <c r="F21" s="19" t="s">
        <v>329</v>
      </c>
      <c r="G21" s="15">
        <v>38883</v>
      </c>
      <c r="H21" s="19" t="str">
        <f>[4]Форма3!H19</f>
        <v>РОССИЯ</v>
      </c>
      <c r="I21" s="19" t="str">
        <f>[4]Форма3!I19</f>
        <v>не имеются</v>
      </c>
      <c r="J21" s="42">
        <v>875</v>
      </c>
      <c r="K21" s="40" t="str">
        <f>VLOOKUP(J21,ОО!C:E,3,FALSE)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21" s="14">
        <v>9</v>
      </c>
      <c r="M21" s="13" t="s">
        <v>325</v>
      </c>
      <c r="N21" s="14">
        <v>16.5</v>
      </c>
    </row>
    <row r="22" spans="1:14" ht="37.200000000000003" customHeight="1" x14ac:dyDescent="0.3">
      <c r="A22" s="11" t="str">
        <f t="shared" si="0"/>
        <v>Зерноградский</v>
      </c>
      <c r="B22" s="12">
        <v>13</v>
      </c>
      <c r="C22" s="13" t="s">
        <v>2832</v>
      </c>
      <c r="D22" s="13" t="s">
        <v>2833</v>
      </c>
      <c r="E22" s="13" t="s">
        <v>2834</v>
      </c>
      <c r="F22" s="19" t="s">
        <v>328</v>
      </c>
      <c r="G22" s="15">
        <v>39072</v>
      </c>
      <c r="H22" s="19" t="str">
        <f>[4]Форма3!H20</f>
        <v>РОССИЯ</v>
      </c>
      <c r="I22" s="19" t="str">
        <f>[4]Форма3!I20</f>
        <v>не имеются</v>
      </c>
      <c r="J22" s="42">
        <v>867</v>
      </c>
      <c r="K22" s="40" t="str">
        <f>VLOOKUP(J22,ОО!C:E,3,FALSE)</f>
        <v>муниципальное бюджетное общеобразовательное учреждение средняя общеобразовательная школа г.Зернограда</v>
      </c>
      <c r="L22" s="14">
        <v>9</v>
      </c>
      <c r="M22" s="13" t="s">
        <v>325</v>
      </c>
      <c r="N22" s="14">
        <v>16.2</v>
      </c>
    </row>
    <row r="23" spans="1:14" ht="29.4" customHeight="1" x14ac:dyDescent="0.3">
      <c r="A23" s="11" t="str">
        <f t="shared" ref="A23:A36" si="1">$A$13</f>
        <v>Зерноградский</v>
      </c>
      <c r="B23" s="12">
        <v>14</v>
      </c>
      <c r="C23" s="13" t="s">
        <v>2835</v>
      </c>
      <c r="D23" s="13" t="s">
        <v>2836</v>
      </c>
      <c r="E23" s="13" t="s">
        <v>2837</v>
      </c>
      <c r="F23" s="19" t="s">
        <v>329</v>
      </c>
      <c r="G23" s="15">
        <v>39016</v>
      </c>
      <c r="H23" s="19" t="str">
        <f>[4]Форма3!H21</f>
        <v>РОССИЯ</v>
      </c>
      <c r="I23" s="19" t="str">
        <f>[4]Форма3!I21</f>
        <v>не имеются</v>
      </c>
      <c r="J23" s="42">
        <v>874</v>
      </c>
      <c r="K23" s="40" t="str">
        <f>VLOOKUP(J23,ОО!C:E,3,FALSE)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23" s="14">
        <v>9</v>
      </c>
      <c r="M23" s="13" t="s">
        <v>325</v>
      </c>
      <c r="N23" s="14">
        <v>15.8</v>
      </c>
    </row>
    <row r="24" spans="1:14" ht="30" customHeight="1" x14ac:dyDescent="0.3">
      <c r="A24" s="11" t="str">
        <f t="shared" si="1"/>
        <v>Зерноградский</v>
      </c>
      <c r="B24" s="12">
        <v>15</v>
      </c>
      <c r="C24" s="13" t="s">
        <v>2838</v>
      </c>
      <c r="D24" s="13" t="s">
        <v>2839</v>
      </c>
      <c r="E24" s="13" t="s">
        <v>2840</v>
      </c>
      <c r="F24" s="19" t="s">
        <v>329</v>
      </c>
      <c r="G24" s="15">
        <v>38777</v>
      </c>
      <c r="H24" s="19" t="str">
        <f>'[5]9 класс'!H10</f>
        <v>РОССИЯ</v>
      </c>
      <c r="I24" s="19" t="str">
        <f>'[5]9 класс'!I10</f>
        <v>не имеются</v>
      </c>
      <c r="J24" s="42">
        <v>866</v>
      </c>
      <c r="K24" s="40" t="str">
        <f>VLOOKUP(J24,ОО!C:E,3,FALSE)</f>
        <v>муниципальное бюджетное общеобразовательное учреждение гимназия г.Зернограда</v>
      </c>
      <c r="L24" s="14">
        <v>9</v>
      </c>
      <c r="M24" s="13" t="s">
        <v>325</v>
      </c>
      <c r="N24" s="14">
        <v>15.2</v>
      </c>
    </row>
    <row r="25" spans="1:14" ht="33" customHeight="1" x14ac:dyDescent="0.3">
      <c r="A25" s="11" t="str">
        <f t="shared" si="1"/>
        <v>Зерноградский</v>
      </c>
      <c r="B25" s="12">
        <v>16</v>
      </c>
      <c r="C25" s="13" t="s">
        <v>2841</v>
      </c>
      <c r="D25" s="13" t="s">
        <v>2867</v>
      </c>
      <c r="E25" s="13" t="s">
        <v>2818</v>
      </c>
      <c r="F25" s="19" t="s">
        <v>328</v>
      </c>
      <c r="G25" s="15">
        <v>38855</v>
      </c>
      <c r="H25" s="19" t="str">
        <f>'[6]9кл'!G10</f>
        <v>РОССИЯ</v>
      </c>
      <c r="I25" s="19" t="s">
        <v>321</v>
      </c>
      <c r="J25" s="42">
        <v>879</v>
      </c>
      <c r="K25" s="40" t="str">
        <f>VLOOKUP(J25,ОО!C:E,3,FALSE)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25" s="14">
        <v>9</v>
      </c>
      <c r="M25" s="13" t="s">
        <v>325</v>
      </c>
      <c r="N25" s="14">
        <v>14.4</v>
      </c>
    </row>
    <row r="26" spans="1:14" ht="34.200000000000003" customHeight="1" x14ac:dyDescent="0.3">
      <c r="A26" s="11" t="str">
        <f t="shared" si="1"/>
        <v>Зерноградский</v>
      </c>
      <c r="B26" s="12">
        <v>17</v>
      </c>
      <c r="C26" s="13" t="s">
        <v>2842</v>
      </c>
      <c r="D26" s="13" t="s">
        <v>2843</v>
      </c>
      <c r="E26" s="13" t="s">
        <v>2844</v>
      </c>
      <c r="F26" s="19" t="s">
        <v>329</v>
      </c>
      <c r="G26" s="15">
        <v>38967</v>
      </c>
      <c r="H26" s="19" t="str">
        <f>'[6]9кл'!G11</f>
        <v>РОССИЯ</v>
      </c>
      <c r="I26" s="19" t="s">
        <v>321</v>
      </c>
      <c r="J26" s="42">
        <v>876</v>
      </c>
      <c r="K26" s="40" t="str">
        <f>VLOOKUP(J26,ОО!C:E,3,FALSE)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6" s="14">
        <v>9</v>
      </c>
      <c r="M26" s="13" t="s">
        <v>325</v>
      </c>
      <c r="N26" s="14">
        <v>14.2</v>
      </c>
    </row>
    <row r="27" spans="1:14" ht="31.95" customHeight="1" x14ac:dyDescent="0.3">
      <c r="A27" s="11" t="str">
        <f t="shared" si="1"/>
        <v>Зерноградский</v>
      </c>
      <c r="B27" s="12">
        <v>18</v>
      </c>
      <c r="C27" s="13" t="s">
        <v>2845</v>
      </c>
      <c r="D27" s="13" t="s">
        <v>2846</v>
      </c>
      <c r="E27" s="13" t="s">
        <v>2825</v>
      </c>
      <c r="F27" s="19" t="s">
        <v>329</v>
      </c>
      <c r="G27" s="15">
        <v>38925</v>
      </c>
      <c r="H27" s="19" t="str">
        <f>[7]Форма3!H28</f>
        <v>РОССИЯ</v>
      </c>
      <c r="I27" s="19" t="str">
        <f>[7]Форма3!I28</f>
        <v>не имеются</v>
      </c>
      <c r="J27" s="42">
        <v>876</v>
      </c>
      <c r="K27" s="40" t="str">
        <f>VLOOKUP(J27,ОО!C:E,3,FALSE)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7" s="14">
        <v>9</v>
      </c>
      <c r="M27" s="13" t="s">
        <v>325</v>
      </c>
      <c r="N27" s="14">
        <v>14</v>
      </c>
    </row>
    <row r="28" spans="1:14" ht="42" customHeight="1" x14ac:dyDescent="0.3">
      <c r="A28" s="11" t="str">
        <f t="shared" si="1"/>
        <v>Зерноградский</v>
      </c>
      <c r="B28" s="12">
        <v>19</v>
      </c>
      <c r="C28" s="13" t="s">
        <v>2847</v>
      </c>
      <c r="D28" s="13" t="s">
        <v>2805</v>
      </c>
      <c r="E28" s="13" t="s">
        <v>2848</v>
      </c>
      <c r="F28" s="19" t="s">
        <v>328</v>
      </c>
      <c r="G28" s="15">
        <v>39112</v>
      </c>
      <c r="H28" s="19" t="str">
        <f>[7]Форма3!H29</f>
        <v>РОССИЯ</v>
      </c>
      <c r="I28" s="19" t="str">
        <f>[7]Форма3!I29</f>
        <v>не имеются</v>
      </c>
      <c r="J28" s="42">
        <v>1123</v>
      </c>
      <c r="K28" s="40" t="str">
        <f>VLOOKUP(J28,ОО!C:E,3,FALSE)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8" s="14">
        <v>9</v>
      </c>
      <c r="M28" s="13" t="s">
        <v>325</v>
      </c>
      <c r="N28" s="14">
        <v>13.8</v>
      </c>
    </row>
    <row r="29" spans="1:14" ht="33.6" customHeight="1" x14ac:dyDescent="0.3">
      <c r="A29" s="11" t="str">
        <f t="shared" si="1"/>
        <v>Зерноградский</v>
      </c>
      <c r="B29" s="12">
        <v>20</v>
      </c>
      <c r="C29" s="13" t="s">
        <v>2849</v>
      </c>
      <c r="D29" s="13" t="s">
        <v>2850</v>
      </c>
      <c r="E29" s="13" t="s">
        <v>2813</v>
      </c>
      <c r="F29" s="19" t="s">
        <v>329</v>
      </c>
      <c r="G29" s="15">
        <v>38994</v>
      </c>
      <c r="H29" s="19" t="s">
        <v>70</v>
      </c>
      <c r="I29" s="19" t="str">
        <f>'[8]8'!I10</f>
        <v>не имеются</v>
      </c>
      <c r="J29" s="42">
        <v>871</v>
      </c>
      <c r="K29" s="40" t="str">
        <f>VLOOKUP(J29,ОО!C:E,3,FALSE)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9" s="14">
        <v>9</v>
      </c>
      <c r="M29" s="13" t="s">
        <v>325</v>
      </c>
      <c r="N29" s="14">
        <v>13.6</v>
      </c>
    </row>
    <row r="30" spans="1:14" ht="30.6" customHeight="1" x14ac:dyDescent="0.3">
      <c r="A30" s="11" t="str">
        <f t="shared" si="1"/>
        <v>Зерноградский</v>
      </c>
      <c r="B30" s="12">
        <v>21</v>
      </c>
      <c r="C30" s="13" t="s">
        <v>2851</v>
      </c>
      <c r="D30" s="13" t="s">
        <v>2852</v>
      </c>
      <c r="E30" s="13" t="s">
        <v>2853</v>
      </c>
      <c r="F30" s="19" t="s">
        <v>328</v>
      </c>
      <c r="G30" s="15">
        <v>38769</v>
      </c>
      <c r="H30" s="19" t="str">
        <f>[9]Форма3!H10</f>
        <v>РОССИЯ</v>
      </c>
      <c r="I30" s="19" t="str">
        <f>[9]Форма3!I10</f>
        <v>не имеются</v>
      </c>
      <c r="J30" s="42">
        <v>876</v>
      </c>
      <c r="K30" s="40" t="str">
        <f>VLOOKUP(J30,ОО!C:E,3,FALSE)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30" s="14">
        <v>9</v>
      </c>
      <c r="M30" s="13" t="s">
        <v>325</v>
      </c>
      <c r="N30" s="14">
        <v>12.2</v>
      </c>
    </row>
    <row r="31" spans="1:14" ht="36" customHeight="1" x14ac:dyDescent="0.3">
      <c r="A31" s="11" t="str">
        <f t="shared" si="1"/>
        <v>Зерноградский</v>
      </c>
      <c r="B31" s="12">
        <v>22</v>
      </c>
      <c r="C31" s="13" t="s">
        <v>2854</v>
      </c>
      <c r="D31" s="13" t="s">
        <v>2855</v>
      </c>
      <c r="E31" s="13" t="s">
        <v>2856</v>
      </c>
      <c r="F31" s="19" t="s">
        <v>328</v>
      </c>
      <c r="G31" s="15">
        <v>39272</v>
      </c>
      <c r="H31" s="19" t="str">
        <f>[10]Форма3!H10</f>
        <v>РОССИЯ</v>
      </c>
      <c r="I31" s="19" t="str">
        <f>[10]Форма3!I10</f>
        <v>не имеются</v>
      </c>
      <c r="J31" s="42">
        <v>878</v>
      </c>
      <c r="K31" s="40" t="str">
        <f>VLOOKUP(J31,ОО!C:E,3,FALSE)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31" s="14">
        <v>9</v>
      </c>
      <c r="M31" s="13" t="s">
        <v>325</v>
      </c>
      <c r="N31" s="14">
        <v>11.6</v>
      </c>
    </row>
    <row r="32" spans="1:14" ht="23.4" customHeight="1" x14ac:dyDescent="0.3">
      <c r="A32" s="11" t="str">
        <f t="shared" si="1"/>
        <v>Зерноградский</v>
      </c>
      <c r="B32" s="12">
        <v>23</v>
      </c>
      <c r="C32" s="13" t="s">
        <v>2857</v>
      </c>
      <c r="D32" s="13" t="s">
        <v>2827</v>
      </c>
      <c r="E32" s="13" t="s">
        <v>2858</v>
      </c>
      <c r="F32" s="19" t="s">
        <v>329</v>
      </c>
      <c r="G32" s="15">
        <v>38955</v>
      </c>
      <c r="H32" s="19" t="str">
        <f>[11]Лист1!H34</f>
        <v>РОССИЯ</v>
      </c>
      <c r="I32" s="19" t="str">
        <f>[11]Лист1!I34</f>
        <v>не имеются</v>
      </c>
      <c r="J32" s="42">
        <v>866</v>
      </c>
      <c r="K32" s="40" t="str">
        <f>VLOOKUP(J32,ОО!C:E,3,FALSE)</f>
        <v>муниципальное бюджетное общеобразовательное учреждение гимназия г.Зернограда</v>
      </c>
      <c r="L32" s="14">
        <v>9</v>
      </c>
      <c r="M32" s="13" t="s">
        <v>325</v>
      </c>
      <c r="N32" s="14">
        <v>9</v>
      </c>
    </row>
    <row r="33" spans="1:14" ht="24" customHeight="1" x14ac:dyDescent="0.3">
      <c r="A33" s="11" t="str">
        <f t="shared" si="1"/>
        <v>Зерноградский</v>
      </c>
      <c r="B33" s="12">
        <v>24</v>
      </c>
      <c r="C33" s="13" t="s">
        <v>2859</v>
      </c>
      <c r="D33" s="13" t="s">
        <v>2860</v>
      </c>
      <c r="E33" s="13" t="s">
        <v>2861</v>
      </c>
      <c r="F33" s="19" t="s">
        <v>329</v>
      </c>
      <c r="G33" s="15">
        <v>38898</v>
      </c>
      <c r="H33" s="19" t="str">
        <f>[11]Лист1!H35</f>
        <v>РОССИЯ</v>
      </c>
      <c r="I33" s="19" t="str">
        <f>[11]Лист1!I35</f>
        <v>не имеются</v>
      </c>
      <c r="J33" s="42">
        <v>876</v>
      </c>
      <c r="K33" s="40" t="str">
        <f>VLOOKUP(J33,ОО!C:E,3,FALSE)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33" s="14">
        <v>9</v>
      </c>
      <c r="M33" s="13" t="s">
        <v>325</v>
      </c>
      <c r="N33" s="14">
        <v>8.6</v>
      </c>
    </row>
    <row r="34" spans="1:14" ht="30" customHeight="1" x14ac:dyDescent="0.3">
      <c r="A34" s="11" t="str">
        <f t="shared" si="1"/>
        <v>Зерноградский</v>
      </c>
      <c r="B34" s="12">
        <v>25</v>
      </c>
      <c r="C34" s="13" t="s">
        <v>2862</v>
      </c>
      <c r="D34" s="13" t="s">
        <v>2863</v>
      </c>
      <c r="E34" s="13" t="s">
        <v>2864</v>
      </c>
      <c r="F34" s="19" t="s">
        <v>329</v>
      </c>
      <c r="G34" s="15">
        <v>38845</v>
      </c>
      <c r="H34" s="19" t="str">
        <f>[12]Форма3!H53</f>
        <v>РОССИЯ</v>
      </c>
      <c r="I34" s="19" t="str">
        <f>[12]Форма3!I53</f>
        <v>не имеются</v>
      </c>
      <c r="J34" s="42">
        <v>867</v>
      </c>
      <c r="K34" s="40" t="str">
        <f>VLOOKUP(J34,ОО!C:E,3,FALSE)</f>
        <v>муниципальное бюджетное общеобразовательное учреждение средняя общеобразовательная школа г.Зернограда</v>
      </c>
      <c r="L34" s="14">
        <v>9</v>
      </c>
      <c r="M34" s="13" t="s">
        <v>325</v>
      </c>
      <c r="N34" s="14">
        <v>8.6</v>
      </c>
    </row>
    <row r="35" spans="1:14" ht="34.950000000000003" customHeight="1" x14ac:dyDescent="0.3">
      <c r="A35" s="11" t="str">
        <f t="shared" si="1"/>
        <v>Зерноградский</v>
      </c>
      <c r="B35" s="12">
        <v>26</v>
      </c>
      <c r="C35" s="13" t="s">
        <v>2865</v>
      </c>
      <c r="D35" s="13" t="s">
        <v>2846</v>
      </c>
      <c r="E35" s="13" t="s">
        <v>2866</v>
      </c>
      <c r="F35" s="19" t="s">
        <v>329</v>
      </c>
      <c r="G35" s="15">
        <v>38777</v>
      </c>
      <c r="H35" s="19" t="str">
        <f>[12]Форма3!H54</f>
        <v>РОССИЯ</v>
      </c>
      <c r="I35" s="19" t="str">
        <f>[12]Форма3!I54</f>
        <v>не имеются</v>
      </c>
      <c r="J35" s="42">
        <v>866</v>
      </c>
      <c r="K35" s="40" t="str">
        <f>VLOOKUP(J35,ОО!C:E,3,FALSE)</f>
        <v>муниципальное бюджетное общеобразовательное учреждение гимназия г.Зернограда</v>
      </c>
      <c r="L35" s="14">
        <v>9</v>
      </c>
      <c r="M35" s="13" t="s">
        <v>325</v>
      </c>
      <c r="N35" s="14">
        <v>5.8</v>
      </c>
    </row>
    <row r="36" spans="1:14" ht="32.4" customHeight="1" x14ac:dyDescent="0.3">
      <c r="A36" s="11" t="str">
        <f t="shared" si="1"/>
        <v>Зерноградский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35.4" customHeight="1" x14ac:dyDescent="0.3">
      <c r="A37" s="11" t="s">
        <v>33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2021-11-19T11:16:11Z</dcterms:modified>
</cp:coreProperties>
</file>